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5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6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7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8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9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10.xml" ContentType="application/vnd.openxmlformats-officedocument.drawing+xml"/>
  <Override PartName="/xl/comments3.xml" ContentType="application/vnd.openxmlformats-officedocument.spreadsheetml.comment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11.xml" ContentType="application/vnd.openxmlformats-officedocument.drawing+xml"/>
  <Override PartName="/xl/comments4.xml" ContentType="application/vnd.openxmlformats-officedocument.spreadsheetml.comments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12.xml" ContentType="application/vnd.openxmlformats-officedocument.drawing+xml"/>
  <Override PartName="/xl/comments5.xml" ContentType="application/vnd.openxmlformats-officedocument.spreadsheetml.comments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13.xml" ContentType="application/vnd.openxmlformats-officedocument.drawing+xml"/>
  <Override PartName="/xl/comments6.xml" ContentType="application/vnd.openxmlformats-officedocument.spreadsheetml.comments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14.xml" ContentType="application/vnd.openxmlformats-officedocument.drawing+xml"/>
  <Override PartName="/xl/comments7.xml" ContentType="application/vnd.openxmlformats-officedocument.spreadsheetml.comments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drawings/drawing15.xml" ContentType="application/vnd.openxmlformats-officedocument.drawing+xml"/>
  <Override PartName="/xl/comments8.xml" ContentType="application/vnd.openxmlformats-officedocument.spreadsheetml.comments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drawings/drawing16.xml" ContentType="application/vnd.openxmlformats-officedocument.drawing+xml"/>
  <Override PartName="/xl/comments9.xml" ContentType="application/vnd.openxmlformats-officedocument.spreadsheetml.comments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autoCompressPictures="0"/>
  <bookViews>
    <workbookView xWindow="1515" yWindow="525" windowWidth="20730" windowHeight="11700" tabRatio="692" firstSheet="8" activeTab="16"/>
  </bookViews>
  <sheets>
    <sheet name="Parts SN" sheetId="1" r:id="rId1"/>
    <sheet name="Conventions" sheetId="2" r:id="rId2"/>
    <sheet name="Half Pad 1" sheetId="4" r:id="rId3"/>
    <sheet name="Half Pad 2" sheetId="22" r:id="rId4"/>
    <sheet name="Half Pad 3" sheetId="23" r:id="rId5"/>
    <sheet name="Half Pad 4" sheetId="24" r:id="rId6"/>
    <sheet name="Half Strip 1" sheetId="25" r:id="rId7"/>
    <sheet name="Half Strip 2" sheetId="26" r:id="rId8"/>
    <sheet name="Half Strip 3" sheetId="27" r:id="rId9"/>
    <sheet name="Half Strip 4" sheetId="28" r:id="rId10"/>
    <sheet name="Gas Volume 1" sheetId="7" r:id="rId11"/>
    <sheet name="Gas Volume 2" sheetId="13" r:id="rId12"/>
    <sheet name="Gas Volume 3" sheetId="19" r:id="rId13"/>
    <sheet name="Gas Volume 4" sheetId="18" r:id="rId14"/>
    <sheet name="Doublet 12" sheetId="20" r:id="rId15"/>
    <sheet name="Doublet 34" sheetId="8" r:id="rId16"/>
    <sheet name="Quadruplet" sheetId="3" r:id="rId17"/>
  </sheets>
  <calcPr calcId="145621" iterateDelta="1E-4"/>
</workbook>
</file>

<file path=xl/calcChain.xml><?xml version="1.0" encoding="utf-8"?>
<calcChain xmlns="http://schemas.openxmlformats.org/spreadsheetml/2006/main">
  <c r="F144" i="3" l="1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25" i="3"/>
  <c r="F122" i="8"/>
  <c r="F104" i="8"/>
  <c r="F105" i="8"/>
  <c r="F106" i="8"/>
  <c r="F107" i="8"/>
  <c r="F108" i="8"/>
  <c r="F109" i="8"/>
  <c r="F110" i="8"/>
  <c r="F111" i="8"/>
  <c r="F112" i="8"/>
  <c r="F113" i="8"/>
  <c r="F114" i="8"/>
  <c r="F115" i="8"/>
  <c r="F116" i="8"/>
  <c r="F117" i="8"/>
  <c r="F118" i="8"/>
  <c r="F119" i="8"/>
  <c r="F120" i="8"/>
  <c r="F121" i="8"/>
  <c r="F103" i="8"/>
  <c r="F127" i="20"/>
  <c r="F109" i="20"/>
  <c r="F110" i="20"/>
  <c r="F111" i="20"/>
  <c r="F112" i="20"/>
  <c r="F113" i="20"/>
  <c r="F114" i="20"/>
  <c r="F115" i="20"/>
  <c r="F116" i="20"/>
  <c r="F117" i="20"/>
  <c r="F118" i="20"/>
  <c r="F119" i="20"/>
  <c r="F120" i="20"/>
  <c r="F121" i="20"/>
  <c r="F122" i="20"/>
  <c r="F123" i="20"/>
  <c r="F124" i="20"/>
  <c r="F125" i="20"/>
  <c r="F126" i="20"/>
  <c r="F108" i="20"/>
  <c r="E73" i="18"/>
  <c r="E55" i="18"/>
  <c r="E56" i="18"/>
  <c r="E57" i="18"/>
  <c r="E58" i="18"/>
  <c r="E59" i="18"/>
  <c r="E60" i="18"/>
  <c r="E61" i="18"/>
  <c r="E62" i="18"/>
  <c r="E63" i="18"/>
  <c r="E64" i="18"/>
  <c r="E65" i="18"/>
  <c r="E66" i="18"/>
  <c r="E67" i="18"/>
  <c r="E68" i="18"/>
  <c r="E69" i="18"/>
  <c r="E70" i="18"/>
  <c r="E71" i="18"/>
  <c r="E72" i="18"/>
  <c r="E54" i="18"/>
  <c r="E69" i="19"/>
  <c r="E51" i="19"/>
  <c r="E52" i="19"/>
  <c r="E53" i="19"/>
  <c r="E54" i="19"/>
  <c r="E55" i="19"/>
  <c r="E56" i="19"/>
  <c r="E57" i="19"/>
  <c r="E58" i="19"/>
  <c r="E59" i="19"/>
  <c r="E60" i="19"/>
  <c r="E61" i="19"/>
  <c r="E62" i="19"/>
  <c r="E63" i="19"/>
  <c r="E64" i="19"/>
  <c r="E65" i="19"/>
  <c r="E66" i="19"/>
  <c r="E67" i="19"/>
  <c r="E68" i="19"/>
  <c r="E50" i="19"/>
  <c r="E123" i="13"/>
  <c r="E105" i="13"/>
  <c r="E106" i="13"/>
  <c r="E107" i="13"/>
  <c r="E108" i="13"/>
  <c r="E109" i="13"/>
  <c r="E110" i="13"/>
  <c r="E111" i="13"/>
  <c r="E112" i="13"/>
  <c r="E113" i="13"/>
  <c r="E114" i="13"/>
  <c r="E115" i="13"/>
  <c r="E116" i="13"/>
  <c r="E117" i="13"/>
  <c r="E118" i="13"/>
  <c r="E119" i="13"/>
  <c r="E120" i="13"/>
  <c r="E121" i="13"/>
  <c r="E122" i="13"/>
  <c r="E104" i="13"/>
  <c r="F66" i="18"/>
  <c r="F54" i="18"/>
  <c r="F60" i="19"/>
  <c r="F57" i="19"/>
  <c r="F55" i="19"/>
  <c r="F114" i="13"/>
  <c r="F106" i="13"/>
  <c r="I71" i="28"/>
  <c r="H71" i="28"/>
  <c r="I71" i="27"/>
  <c r="H71" i="27"/>
  <c r="I71" i="26"/>
  <c r="H71" i="26"/>
  <c r="I71" i="25"/>
  <c r="H71" i="25"/>
  <c r="I66" i="24"/>
  <c r="H66" i="24"/>
  <c r="I66" i="23"/>
  <c r="H66" i="23"/>
  <c r="I66" i="22"/>
  <c r="H66" i="22"/>
  <c r="I66" i="4"/>
  <c r="H66" i="4"/>
  <c r="H48" i="28" l="1"/>
  <c r="G48" i="28"/>
  <c r="H48" i="26"/>
  <c r="G48" i="26"/>
  <c r="H43" i="24"/>
  <c r="G43" i="24"/>
  <c r="H43" i="23"/>
  <c r="G43" i="23"/>
  <c r="H43" i="22"/>
  <c r="G43" i="22"/>
  <c r="H43" i="4"/>
  <c r="G43" i="4"/>
  <c r="H48" i="25"/>
  <c r="G48" i="25"/>
  <c r="K106" i="8" l="1"/>
  <c r="J106" i="8"/>
  <c r="L111" i="20"/>
  <c r="K111" i="20"/>
  <c r="I56" i="18"/>
  <c r="H56" i="18"/>
  <c r="I52" i="19"/>
  <c r="H52" i="19"/>
  <c r="F175" i="3" l="1"/>
  <c r="D175" i="3"/>
  <c r="C175" i="3"/>
  <c r="B17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25" i="3"/>
  <c r="E121" i="8" l="1"/>
  <c r="E118" i="8"/>
  <c r="E119" i="8"/>
  <c r="E120" i="8"/>
  <c r="E116" i="8"/>
  <c r="E117" i="8"/>
  <c r="E114" i="8"/>
  <c r="E115" i="8"/>
  <c r="E112" i="8"/>
  <c r="E113" i="8"/>
  <c r="E110" i="8"/>
  <c r="E111" i="8"/>
  <c r="E109" i="8"/>
  <c r="E108" i="8"/>
  <c r="E107" i="8"/>
  <c r="E106" i="8"/>
  <c r="E105" i="8"/>
  <c r="E104" i="8"/>
  <c r="E103" i="8"/>
  <c r="E115" i="20"/>
  <c r="E116" i="20"/>
  <c r="E117" i="20"/>
  <c r="E118" i="20"/>
  <c r="E119" i="20"/>
  <c r="E120" i="20"/>
  <c r="E121" i="20"/>
  <c r="E122" i="20"/>
  <c r="E123" i="20"/>
  <c r="E124" i="20"/>
  <c r="E125" i="20"/>
  <c r="E126" i="20"/>
  <c r="E114" i="20"/>
  <c r="E113" i="20"/>
  <c r="E112" i="20"/>
  <c r="E111" i="20"/>
  <c r="E110" i="20"/>
  <c r="E109" i="20"/>
  <c r="E108" i="20"/>
  <c r="D71" i="18"/>
  <c r="D72" i="18"/>
  <c r="D69" i="18"/>
  <c r="D70" i="18"/>
  <c r="D67" i="18"/>
  <c r="D68" i="18"/>
  <c r="D65" i="18"/>
  <c r="D66" i="18"/>
  <c r="D63" i="18"/>
  <c r="D64" i="18"/>
  <c r="D61" i="18"/>
  <c r="D62" i="18"/>
  <c r="D60" i="18"/>
  <c r="D59" i="18"/>
  <c r="D58" i="18"/>
  <c r="D57" i="18"/>
  <c r="D56" i="18"/>
  <c r="D55" i="18"/>
  <c r="D54" i="18"/>
  <c r="D68" i="19" l="1"/>
  <c r="D67" i="19"/>
  <c r="D66" i="19"/>
  <c r="D65" i="19"/>
  <c r="D64" i="19"/>
  <c r="D63" i="19"/>
  <c r="D62" i="19"/>
  <c r="D61" i="19"/>
  <c r="D60" i="19"/>
  <c r="D59" i="19"/>
  <c r="D58" i="19"/>
  <c r="D57" i="19"/>
  <c r="D56" i="19"/>
  <c r="D55" i="19"/>
  <c r="D54" i="19"/>
  <c r="D53" i="19"/>
  <c r="D52" i="19"/>
  <c r="D51" i="19"/>
  <c r="D50" i="19"/>
  <c r="D105" i="13" l="1"/>
  <c r="D106" i="13"/>
  <c r="D107" i="13"/>
  <c r="D108" i="13"/>
  <c r="D109" i="13"/>
  <c r="D110" i="13"/>
  <c r="D111" i="13"/>
  <c r="D112" i="13"/>
  <c r="D113" i="13"/>
  <c r="D114" i="13"/>
  <c r="D115" i="13"/>
  <c r="D116" i="13"/>
  <c r="D117" i="13"/>
  <c r="D118" i="13"/>
  <c r="D119" i="13"/>
  <c r="D120" i="13"/>
  <c r="D121" i="13"/>
  <c r="D122" i="13"/>
  <c r="D104" i="13"/>
  <c r="L103" i="13" s="1"/>
  <c r="G33" i="13"/>
  <c r="E33" i="13"/>
  <c r="D33" i="13"/>
  <c r="C33" i="13"/>
  <c r="G32" i="13"/>
  <c r="E32" i="13"/>
  <c r="D32" i="13"/>
  <c r="C32" i="13"/>
  <c r="D108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H103" i="13" l="1"/>
  <c r="I103" i="13"/>
  <c r="K103" i="13" s="1"/>
  <c r="J103" i="13"/>
  <c r="F33" i="13"/>
  <c r="F32" i="13"/>
  <c r="G33" i="7"/>
  <c r="E33" i="7"/>
  <c r="D33" i="7"/>
  <c r="C33" i="7"/>
  <c r="G32" i="7"/>
  <c r="E32" i="7"/>
  <c r="D32" i="7"/>
  <c r="C32" i="7"/>
  <c r="F32" i="7" l="1"/>
  <c r="F33" i="7"/>
  <c r="D6" i="3"/>
  <c r="D6" i="20"/>
  <c r="D6" i="8"/>
  <c r="G30" i="18"/>
  <c r="E30" i="18"/>
  <c r="D30" i="18"/>
  <c r="C30" i="18"/>
  <c r="D6" i="18"/>
  <c r="G29" i="19"/>
  <c r="E29" i="19"/>
  <c r="D29" i="19"/>
  <c r="C29" i="19"/>
  <c r="D6" i="19"/>
  <c r="D6" i="13"/>
  <c r="D6" i="7"/>
  <c r="L184" i="24"/>
  <c r="J184" i="24"/>
  <c r="I184" i="24"/>
  <c r="H184" i="24"/>
  <c r="L183" i="24"/>
  <c r="J183" i="24"/>
  <c r="I183" i="24"/>
  <c r="H183" i="24"/>
  <c r="L182" i="24"/>
  <c r="J182" i="24"/>
  <c r="I182" i="24"/>
  <c r="H182" i="24"/>
  <c r="L181" i="24"/>
  <c r="J181" i="24"/>
  <c r="I181" i="24"/>
  <c r="H181" i="24"/>
  <c r="L180" i="24"/>
  <c r="J180" i="24"/>
  <c r="I180" i="24"/>
  <c r="H180" i="24"/>
  <c r="G184" i="24"/>
  <c r="G183" i="24"/>
  <c r="G182" i="24"/>
  <c r="G181" i="24"/>
  <c r="G180" i="24"/>
  <c r="L189" i="28"/>
  <c r="J189" i="28"/>
  <c r="I189" i="28"/>
  <c r="H189" i="28"/>
  <c r="L188" i="28"/>
  <c r="J188" i="28"/>
  <c r="I188" i="28"/>
  <c r="H188" i="28"/>
  <c r="L187" i="28"/>
  <c r="J187" i="28"/>
  <c r="I187" i="28"/>
  <c r="H187" i="28"/>
  <c r="L186" i="28"/>
  <c r="J186" i="28"/>
  <c r="I186" i="28"/>
  <c r="H186" i="28"/>
  <c r="L185" i="28"/>
  <c r="J185" i="28"/>
  <c r="I185" i="28"/>
  <c r="H185" i="28"/>
  <c r="G189" i="28"/>
  <c r="G188" i="28"/>
  <c r="G187" i="28"/>
  <c r="G186" i="28"/>
  <c r="G185" i="28"/>
  <c r="D6" i="28"/>
  <c r="L189" i="27"/>
  <c r="J189" i="27"/>
  <c r="I189" i="27"/>
  <c r="H189" i="27"/>
  <c r="L188" i="27"/>
  <c r="J188" i="27"/>
  <c r="I188" i="27"/>
  <c r="H188" i="27"/>
  <c r="L187" i="27"/>
  <c r="J187" i="27"/>
  <c r="I187" i="27"/>
  <c r="H187" i="27"/>
  <c r="L186" i="27"/>
  <c r="J186" i="27"/>
  <c r="I186" i="27"/>
  <c r="H186" i="27"/>
  <c r="L185" i="27"/>
  <c r="J185" i="27"/>
  <c r="I185" i="27"/>
  <c r="H185" i="27"/>
  <c r="G189" i="27"/>
  <c r="G188" i="27"/>
  <c r="G187" i="27"/>
  <c r="G186" i="27"/>
  <c r="G185" i="27"/>
  <c r="F224" i="27"/>
  <c r="F223" i="27"/>
  <c r="F222" i="27"/>
  <c r="F221" i="27"/>
  <c r="D6" i="27"/>
  <c r="L189" i="26"/>
  <c r="J189" i="26"/>
  <c r="I189" i="26"/>
  <c r="H189" i="26"/>
  <c r="L188" i="26"/>
  <c r="J188" i="26"/>
  <c r="I188" i="26"/>
  <c r="H188" i="26"/>
  <c r="L187" i="26"/>
  <c r="J187" i="26"/>
  <c r="I187" i="26"/>
  <c r="H187" i="26"/>
  <c r="L186" i="26"/>
  <c r="J186" i="26"/>
  <c r="I186" i="26"/>
  <c r="H186" i="26"/>
  <c r="L185" i="26"/>
  <c r="J185" i="26"/>
  <c r="I185" i="26"/>
  <c r="H185" i="26"/>
  <c r="G189" i="26"/>
  <c r="G188" i="26"/>
  <c r="G187" i="26"/>
  <c r="G186" i="26"/>
  <c r="G185" i="26"/>
  <c r="F220" i="26"/>
  <c r="G220" i="26"/>
  <c r="H220" i="26"/>
  <c r="I220" i="26"/>
  <c r="D6" i="26"/>
  <c r="L189" i="25"/>
  <c r="J189" i="25"/>
  <c r="I189" i="25"/>
  <c r="H189" i="25"/>
  <c r="L188" i="25"/>
  <c r="J188" i="25"/>
  <c r="I188" i="25"/>
  <c r="H188" i="25"/>
  <c r="L187" i="25"/>
  <c r="J187" i="25"/>
  <c r="I187" i="25"/>
  <c r="H187" i="25"/>
  <c r="L186" i="25"/>
  <c r="J186" i="25"/>
  <c r="I186" i="25"/>
  <c r="H186" i="25"/>
  <c r="L185" i="25"/>
  <c r="J185" i="25"/>
  <c r="I185" i="25"/>
  <c r="H185" i="25"/>
  <c r="G189" i="25"/>
  <c r="G188" i="25"/>
  <c r="G187" i="25"/>
  <c r="G186" i="25"/>
  <c r="G185" i="25"/>
  <c r="D71" i="25"/>
  <c r="D72" i="25"/>
  <c r="D73" i="25"/>
  <c r="D74" i="25"/>
  <c r="D75" i="25"/>
  <c r="D76" i="25"/>
  <c r="D77" i="25"/>
  <c r="D78" i="25"/>
  <c r="D79" i="25"/>
  <c r="D80" i="25"/>
  <c r="D81" i="25"/>
  <c r="D82" i="25"/>
  <c r="D83" i="25"/>
  <c r="D84" i="25"/>
  <c r="D85" i="25"/>
  <c r="D86" i="25"/>
  <c r="D87" i="25"/>
  <c r="D88" i="25"/>
  <c r="D70" i="25"/>
  <c r="F224" i="25"/>
  <c r="F223" i="25"/>
  <c r="F222" i="25"/>
  <c r="F221" i="25"/>
  <c r="D6" i="25"/>
  <c r="D6" i="24"/>
  <c r="L184" i="23"/>
  <c r="J184" i="23"/>
  <c r="I184" i="23"/>
  <c r="H184" i="23"/>
  <c r="L183" i="23"/>
  <c r="J183" i="23"/>
  <c r="I183" i="23"/>
  <c r="H183" i="23"/>
  <c r="L182" i="23"/>
  <c r="J182" i="23"/>
  <c r="I182" i="23"/>
  <c r="H182" i="23"/>
  <c r="L181" i="23"/>
  <c r="J181" i="23"/>
  <c r="I181" i="23"/>
  <c r="H181" i="23"/>
  <c r="L180" i="23"/>
  <c r="J180" i="23"/>
  <c r="I180" i="23"/>
  <c r="H180" i="23"/>
  <c r="G184" i="23"/>
  <c r="G183" i="23"/>
  <c r="G182" i="23"/>
  <c r="G181" i="23"/>
  <c r="G180" i="23"/>
  <c r="D66" i="23"/>
  <c r="D67" i="23"/>
  <c r="D68" i="23"/>
  <c r="D69" i="23"/>
  <c r="D70" i="23"/>
  <c r="D71" i="23"/>
  <c r="D72" i="23"/>
  <c r="D73" i="23"/>
  <c r="D74" i="23"/>
  <c r="D75" i="23"/>
  <c r="D76" i="23"/>
  <c r="D77" i="23"/>
  <c r="D78" i="23"/>
  <c r="D79" i="23"/>
  <c r="D80" i="23"/>
  <c r="D81" i="23"/>
  <c r="D82" i="23"/>
  <c r="D83" i="23"/>
  <c r="D6" i="23"/>
  <c r="L184" i="22"/>
  <c r="J184" i="22"/>
  <c r="I184" i="22"/>
  <c r="H184" i="22"/>
  <c r="L183" i="22"/>
  <c r="J183" i="22"/>
  <c r="I183" i="22"/>
  <c r="H183" i="22"/>
  <c r="L182" i="22"/>
  <c r="J182" i="22"/>
  <c r="I182" i="22"/>
  <c r="H182" i="22"/>
  <c r="L181" i="22"/>
  <c r="J181" i="22"/>
  <c r="I181" i="22"/>
  <c r="H181" i="22"/>
  <c r="L180" i="22"/>
  <c r="J180" i="22"/>
  <c r="I180" i="22"/>
  <c r="H180" i="22"/>
  <c r="G184" i="22"/>
  <c r="G183" i="22"/>
  <c r="G182" i="22"/>
  <c r="G181" i="22"/>
  <c r="D66" i="22"/>
  <c r="D67" i="22"/>
  <c r="D68" i="22"/>
  <c r="D69" i="22"/>
  <c r="D70" i="22"/>
  <c r="D71" i="22"/>
  <c r="D72" i="22"/>
  <c r="D73" i="22"/>
  <c r="D74" i="22"/>
  <c r="D75" i="22"/>
  <c r="D76" i="22"/>
  <c r="D77" i="22"/>
  <c r="D78" i="22"/>
  <c r="D79" i="22"/>
  <c r="D80" i="22"/>
  <c r="D81" i="22"/>
  <c r="D82" i="22"/>
  <c r="D83" i="22"/>
  <c r="D65" i="22"/>
  <c r="F222" i="22"/>
  <c r="F221" i="22"/>
  <c r="F220" i="22"/>
  <c r="F219" i="22"/>
  <c r="D6" i="22"/>
  <c r="L184" i="4"/>
  <c r="J184" i="4"/>
  <c r="I184" i="4"/>
  <c r="H184" i="4"/>
  <c r="L183" i="4"/>
  <c r="J183" i="4"/>
  <c r="I183" i="4"/>
  <c r="H183" i="4"/>
  <c r="L182" i="4"/>
  <c r="J182" i="4"/>
  <c r="I182" i="4"/>
  <c r="H182" i="4"/>
  <c r="L181" i="4"/>
  <c r="J181" i="4"/>
  <c r="I181" i="4"/>
  <c r="H181" i="4"/>
  <c r="L180" i="4"/>
  <c r="J180" i="4"/>
  <c r="I180" i="4"/>
  <c r="H180" i="4"/>
  <c r="G184" i="4"/>
  <c r="G183" i="4"/>
  <c r="G182" i="4"/>
  <c r="G181" i="4"/>
  <c r="F223" i="4"/>
  <c r="G223" i="4"/>
  <c r="H223" i="4"/>
  <c r="I223" i="4"/>
  <c r="D6" i="4"/>
  <c r="F100" i="3"/>
  <c r="D100" i="3"/>
  <c r="C100" i="3"/>
  <c r="B100" i="3"/>
  <c r="F75" i="3"/>
  <c r="D75" i="3"/>
  <c r="C75" i="3"/>
  <c r="B75" i="3"/>
  <c r="F43" i="3"/>
  <c r="D43" i="3"/>
  <c r="C43" i="3"/>
  <c r="B43" i="3"/>
  <c r="F83" i="20"/>
  <c r="D83" i="20"/>
  <c r="C83" i="20"/>
  <c r="B83" i="20"/>
  <c r="F56" i="20"/>
  <c r="D56" i="20"/>
  <c r="C56" i="20"/>
  <c r="B56" i="20"/>
  <c r="F29" i="20"/>
  <c r="D29" i="20"/>
  <c r="C29" i="20"/>
  <c r="B29" i="20"/>
  <c r="F79" i="8"/>
  <c r="D79" i="8"/>
  <c r="C79" i="8"/>
  <c r="B79" i="8"/>
  <c r="F53" i="8"/>
  <c r="C53" i="8"/>
  <c r="E53" i="8" s="1"/>
  <c r="B53" i="8"/>
  <c r="D53" i="8"/>
  <c r="F28" i="8"/>
  <c r="D28" i="8"/>
  <c r="C28" i="8"/>
  <c r="B28" i="8"/>
  <c r="G31" i="13"/>
  <c r="E31" i="13"/>
  <c r="D31" i="13"/>
  <c r="C31" i="13"/>
  <c r="G31" i="7"/>
  <c r="E31" i="7"/>
  <c r="D31" i="7"/>
  <c r="C31" i="7"/>
  <c r="K224" i="28"/>
  <c r="H224" i="28"/>
  <c r="G224" i="28"/>
  <c r="J224" i="28"/>
  <c r="I224" i="28"/>
  <c r="F224" i="28"/>
  <c r="K223" i="28"/>
  <c r="H223" i="28"/>
  <c r="G223" i="28"/>
  <c r="J223" i="28"/>
  <c r="I223" i="28"/>
  <c r="F223" i="28"/>
  <c r="K222" i="28"/>
  <c r="H222" i="28"/>
  <c r="G222" i="28"/>
  <c r="J222" i="28"/>
  <c r="I222" i="28"/>
  <c r="F222" i="28"/>
  <c r="K221" i="28"/>
  <c r="H221" i="28"/>
  <c r="G221" i="28"/>
  <c r="J221" i="28"/>
  <c r="I221" i="28"/>
  <c r="F221" i="28"/>
  <c r="K189" i="28"/>
  <c r="K188" i="28"/>
  <c r="K187" i="28"/>
  <c r="K186" i="28"/>
  <c r="K185" i="28"/>
  <c r="I121" i="28"/>
  <c r="F121" i="28"/>
  <c r="E121" i="28"/>
  <c r="H121" i="28"/>
  <c r="G121" i="28"/>
  <c r="F93" i="28"/>
  <c r="C93" i="28"/>
  <c r="B93" i="28"/>
  <c r="E93" i="28"/>
  <c r="D93" i="28"/>
  <c r="D88" i="28"/>
  <c r="D87" i="28"/>
  <c r="D86" i="28"/>
  <c r="D85" i="28"/>
  <c r="D84" i="28"/>
  <c r="D83" i="28"/>
  <c r="D82" i="28"/>
  <c r="D81" i="28"/>
  <c r="D80" i="28"/>
  <c r="D79" i="28"/>
  <c r="D78" i="28"/>
  <c r="D77" i="28"/>
  <c r="D76" i="28"/>
  <c r="D75" i="28"/>
  <c r="D74" i="28"/>
  <c r="D73" i="28"/>
  <c r="D72" i="28"/>
  <c r="D71" i="28"/>
  <c r="L70" i="28"/>
  <c r="I70" i="28"/>
  <c r="H70" i="28"/>
  <c r="K70" i="28"/>
  <c r="J70" i="28"/>
  <c r="D70" i="28"/>
  <c r="K47" i="28"/>
  <c r="H47" i="28"/>
  <c r="G47" i="28"/>
  <c r="J47" i="28"/>
  <c r="I47" i="28"/>
  <c r="D5" i="28"/>
  <c r="K224" i="27"/>
  <c r="H224" i="27"/>
  <c r="G224" i="27"/>
  <c r="J224" i="27" s="1"/>
  <c r="I224" i="27"/>
  <c r="K223" i="27"/>
  <c r="H223" i="27"/>
  <c r="G223" i="27"/>
  <c r="J223" i="27" s="1"/>
  <c r="I223" i="27"/>
  <c r="K222" i="27"/>
  <c r="H222" i="27"/>
  <c r="G222" i="27"/>
  <c r="J222" i="27"/>
  <c r="I222" i="27"/>
  <c r="K221" i="27"/>
  <c r="H221" i="27"/>
  <c r="G221" i="27"/>
  <c r="J221" i="27" s="1"/>
  <c r="I221" i="27"/>
  <c r="K189" i="27"/>
  <c r="K188" i="27"/>
  <c r="K187" i="27"/>
  <c r="K186" i="27"/>
  <c r="K185" i="27"/>
  <c r="I121" i="27"/>
  <c r="F121" i="27"/>
  <c r="E121" i="27"/>
  <c r="H121" i="27" s="1"/>
  <c r="G121" i="27"/>
  <c r="F93" i="27"/>
  <c r="C93" i="27"/>
  <c r="B93" i="27"/>
  <c r="E93" i="27"/>
  <c r="D93" i="27"/>
  <c r="D88" i="27"/>
  <c r="D87" i="27"/>
  <c r="D86" i="27"/>
  <c r="D85" i="27"/>
  <c r="D84" i="27"/>
  <c r="D83" i="27"/>
  <c r="D82" i="27"/>
  <c r="D81" i="27"/>
  <c r="D80" i="27"/>
  <c r="D79" i="27"/>
  <c r="D78" i="27"/>
  <c r="D77" i="27"/>
  <c r="D76" i="27"/>
  <c r="D75" i="27"/>
  <c r="D74" i="27"/>
  <c r="D73" i="27"/>
  <c r="D72" i="27"/>
  <c r="D71" i="27"/>
  <c r="L70" i="27"/>
  <c r="I70" i="27"/>
  <c r="H70" i="27"/>
  <c r="K70" i="27" s="1"/>
  <c r="J70" i="27"/>
  <c r="D70" i="27"/>
  <c r="K47" i="27"/>
  <c r="H47" i="27"/>
  <c r="G47" i="27"/>
  <c r="J47" i="27" s="1"/>
  <c r="I47" i="27"/>
  <c r="D5" i="27"/>
  <c r="K223" i="26"/>
  <c r="H223" i="26"/>
  <c r="G223" i="26"/>
  <c r="J223" i="26"/>
  <c r="I223" i="26"/>
  <c r="F223" i="26"/>
  <c r="K222" i="26"/>
  <c r="H222" i="26"/>
  <c r="G222" i="26"/>
  <c r="J222" i="26"/>
  <c r="I222" i="26"/>
  <c r="F222" i="26"/>
  <c r="K221" i="26"/>
  <c r="H221" i="26"/>
  <c r="G221" i="26"/>
  <c r="J221" i="26"/>
  <c r="I221" i="26"/>
  <c r="F221" i="26"/>
  <c r="K220" i="26"/>
  <c r="J220" i="26"/>
  <c r="K189" i="26"/>
  <c r="K188" i="26"/>
  <c r="K187" i="26"/>
  <c r="K186" i="26"/>
  <c r="K185" i="26"/>
  <c r="I121" i="26"/>
  <c r="F121" i="26"/>
  <c r="E121" i="26"/>
  <c r="H121" i="26"/>
  <c r="G121" i="26"/>
  <c r="F93" i="26"/>
  <c r="C93" i="26"/>
  <c r="B93" i="26"/>
  <c r="E93" i="26"/>
  <c r="D93" i="26"/>
  <c r="D88" i="26"/>
  <c r="D87" i="26"/>
  <c r="D86" i="26"/>
  <c r="D85" i="26"/>
  <c r="D84" i="26"/>
  <c r="D83" i="26"/>
  <c r="D82" i="26"/>
  <c r="D81" i="26"/>
  <c r="D80" i="26"/>
  <c r="D79" i="26"/>
  <c r="D78" i="26"/>
  <c r="D77" i="26"/>
  <c r="D76" i="26"/>
  <c r="D75" i="26"/>
  <c r="D74" i="26"/>
  <c r="D73" i="26"/>
  <c r="D72" i="26"/>
  <c r="D71" i="26"/>
  <c r="L70" i="26"/>
  <c r="I70" i="26"/>
  <c r="H70" i="26"/>
  <c r="K70" i="26"/>
  <c r="J70" i="26"/>
  <c r="D70" i="26"/>
  <c r="K47" i="26"/>
  <c r="H47" i="26"/>
  <c r="G47" i="26"/>
  <c r="J47" i="26"/>
  <c r="I47" i="26"/>
  <c r="D5" i="26"/>
  <c r="K224" i="25"/>
  <c r="H224" i="25"/>
  <c r="G224" i="25"/>
  <c r="J224" i="25"/>
  <c r="I224" i="25"/>
  <c r="K223" i="25"/>
  <c r="H223" i="25"/>
  <c r="G223" i="25"/>
  <c r="J223" i="25"/>
  <c r="I223" i="25"/>
  <c r="K222" i="25"/>
  <c r="H222" i="25"/>
  <c r="G222" i="25"/>
  <c r="J222" i="25"/>
  <c r="I222" i="25"/>
  <c r="K221" i="25"/>
  <c r="H221" i="25"/>
  <c r="G221" i="25"/>
  <c r="J221" i="25"/>
  <c r="I221" i="25"/>
  <c r="K189" i="25"/>
  <c r="K188" i="25"/>
  <c r="K187" i="25"/>
  <c r="K186" i="25"/>
  <c r="K185" i="25"/>
  <c r="I121" i="25"/>
  <c r="F121" i="25"/>
  <c r="E121" i="25"/>
  <c r="H121" i="25"/>
  <c r="G121" i="25"/>
  <c r="F93" i="25"/>
  <c r="C93" i="25"/>
  <c r="B93" i="25"/>
  <c r="E93" i="25"/>
  <c r="D93" i="25"/>
  <c r="L70" i="25"/>
  <c r="I70" i="25"/>
  <c r="H70" i="25"/>
  <c r="K70" i="25"/>
  <c r="J70" i="25"/>
  <c r="K47" i="25"/>
  <c r="H47" i="25"/>
  <c r="G47" i="25"/>
  <c r="J47" i="25"/>
  <c r="I47" i="25"/>
  <c r="D5" i="25"/>
  <c r="K217" i="24"/>
  <c r="H217" i="24"/>
  <c r="G217" i="24"/>
  <c r="J217" i="24"/>
  <c r="I217" i="24"/>
  <c r="F217" i="24"/>
  <c r="K216" i="24"/>
  <c r="H216" i="24"/>
  <c r="G216" i="24"/>
  <c r="J216" i="24"/>
  <c r="I216" i="24"/>
  <c r="F216" i="24"/>
  <c r="K215" i="24"/>
  <c r="H215" i="24"/>
  <c r="G215" i="24"/>
  <c r="J215" i="24"/>
  <c r="I215" i="24"/>
  <c r="F215" i="24"/>
  <c r="K214" i="24"/>
  <c r="H214" i="24"/>
  <c r="G214" i="24"/>
  <c r="J214" i="24"/>
  <c r="I214" i="24"/>
  <c r="F214" i="24"/>
  <c r="K184" i="24"/>
  <c r="K183" i="24"/>
  <c r="K182" i="24"/>
  <c r="K181" i="24"/>
  <c r="K180" i="24"/>
  <c r="I116" i="24"/>
  <c r="F116" i="24"/>
  <c r="E116" i="24"/>
  <c r="H116" i="24"/>
  <c r="G116" i="24"/>
  <c r="F88" i="24"/>
  <c r="C88" i="24"/>
  <c r="B88" i="24"/>
  <c r="E88" i="24"/>
  <c r="D88" i="24"/>
  <c r="D83" i="24"/>
  <c r="D82" i="24"/>
  <c r="D81" i="24"/>
  <c r="D80" i="24"/>
  <c r="D79" i="24"/>
  <c r="D78" i="24"/>
  <c r="D77" i="24"/>
  <c r="D76" i="24"/>
  <c r="D75" i="24"/>
  <c r="D74" i="24"/>
  <c r="D73" i="24"/>
  <c r="D72" i="24"/>
  <c r="D71" i="24"/>
  <c r="D70" i="24"/>
  <c r="D69" i="24"/>
  <c r="D68" i="24"/>
  <c r="D67" i="24"/>
  <c r="D66" i="24"/>
  <c r="L65" i="24"/>
  <c r="I65" i="24"/>
  <c r="H65" i="24"/>
  <c r="K65" i="24"/>
  <c r="J65" i="24"/>
  <c r="D65" i="24"/>
  <c r="K42" i="24"/>
  <c r="H42" i="24"/>
  <c r="G42" i="24"/>
  <c r="J42" i="24"/>
  <c r="I42" i="24"/>
  <c r="D5" i="24"/>
  <c r="K217" i="23"/>
  <c r="H217" i="23"/>
  <c r="G217" i="23"/>
  <c r="J217" i="23"/>
  <c r="I217" i="23"/>
  <c r="F217" i="23"/>
  <c r="K216" i="23"/>
  <c r="H216" i="23"/>
  <c r="G216" i="23"/>
  <c r="J216" i="23"/>
  <c r="I216" i="23"/>
  <c r="F216" i="23"/>
  <c r="K215" i="23"/>
  <c r="H215" i="23"/>
  <c r="G215" i="23"/>
  <c r="J215" i="23"/>
  <c r="I215" i="23"/>
  <c r="F215" i="23"/>
  <c r="K214" i="23"/>
  <c r="H214" i="23"/>
  <c r="G214" i="23"/>
  <c r="J214" i="23"/>
  <c r="I214" i="23"/>
  <c r="F214" i="23"/>
  <c r="K184" i="23"/>
  <c r="K183" i="23"/>
  <c r="K182" i="23"/>
  <c r="K181" i="23"/>
  <c r="K180" i="23"/>
  <c r="I116" i="23"/>
  <c r="F116" i="23"/>
  <c r="E116" i="23"/>
  <c r="H116" i="23"/>
  <c r="G116" i="23"/>
  <c r="F88" i="23"/>
  <c r="C88" i="23"/>
  <c r="B88" i="23"/>
  <c r="E88" i="23"/>
  <c r="D88" i="23"/>
  <c r="L65" i="23"/>
  <c r="I65" i="23"/>
  <c r="H65" i="23"/>
  <c r="K65" i="23"/>
  <c r="J65" i="23"/>
  <c r="D65" i="23"/>
  <c r="K42" i="23"/>
  <c r="H42" i="23"/>
  <c r="G42" i="23"/>
  <c r="J42" i="23"/>
  <c r="I42" i="23"/>
  <c r="D5" i="23"/>
  <c r="K222" i="22"/>
  <c r="H222" i="22"/>
  <c r="G222" i="22"/>
  <c r="J222" i="22"/>
  <c r="I222" i="22"/>
  <c r="K221" i="22"/>
  <c r="H221" i="22"/>
  <c r="G221" i="22"/>
  <c r="J221" i="22"/>
  <c r="I221" i="22"/>
  <c r="K220" i="22"/>
  <c r="H220" i="22"/>
  <c r="G220" i="22"/>
  <c r="J220" i="22"/>
  <c r="I220" i="22"/>
  <c r="K219" i="22"/>
  <c r="H219" i="22"/>
  <c r="G219" i="22"/>
  <c r="J219" i="22"/>
  <c r="I219" i="22"/>
  <c r="K184" i="22"/>
  <c r="K183" i="22"/>
  <c r="K182" i="22"/>
  <c r="K181" i="22"/>
  <c r="K180" i="22"/>
  <c r="G180" i="22"/>
  <c r="I116" i="22"/>
  <c r="F116" i="22"/>
  <c r="E116" i="22"/>
  <c r="H116" i="22"/>
  <c r="G116" i="22"/>
  <c r="F88" i="22"/>
  <c r="C88" i="22"/>
  <c r="B88" i="22"/>
  <c r="E88" i="22"/>
  <c r="D88" i="22"/>
  <c r="L65" i="22"/>
  <c r="I65" i="22"/>
  <c r="H65" i="22"/>
  <c r="K65" i="22"/>
  <c r="J65" i="22"/>
  <c r="K42" i="22"/>
  <c r="H42" i="22"/>
  <c r="G42" i="22"/>
  <c r="J42" i="22"/>
  <c r="I42" i="22"/>
  <c r="D5" i="22"/>
  <c r="F226" i="4"/>
  <c r="F224" i="4"/>
  <c r="K226" i="4"/>
  <c r="H226" i="4"/>
  <c r="G226" i="4"/>
  <c r="J226" i="4"/>
  <c r="I226" i="4"/>
  <c r="K225" i="4"/>
  <c r="H225" i="4"/>
  <c r="G225" i="4"/>
  <c r="J225" i="4"/>
  <c r="I225" i="4"/>
  <c r="K224" i="4"/>
  <c r="H224" i="4"/>
  <c r="G224" i="4"/>
  <c r="J224" i="4"/>
  <c r="I224" i="4"/>
  <c r="K223" i="4"/>
  <c r="J223" i="4"/>
  <c r="I116" i="4"/>
  <c r="G116" i="4"/>
  <c r="F116" i="4"/>
  <c r="E116" i="4"/>
  <c r="F88" i="4"/>
  <c r="D88" i="4"/>
  <c r="C88" i="4"/>
  <c r="B88" i="4"/>
  <c r="D83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66" i="4"/>
  <c r="D67" i="4"/>
  <c r="D68" i="4"/>
  <c r="D69" i="4"/>
  <c r="D65" i="4"/>
  <c r="E88" i="4"/>
  <c r="F199" i="3"/>
  <c r="C199" i="3"/>
  <c r="B199" i="3"/>
  <c r="D199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51" i="3"/>
  <c r="M153" i="3"/>
  <c r="J153" i="3"/>
  <c r="L153" i="3" s="1"/>
  <c r="I153" i="3"/>
  <c r="K153" i="3"/>
  <c r="M152" i="3"/>
  <c r="J152" i="3"/>
  <c r="L152" i="3" s="1"/>
  <c r="I152" i="3"/>
  <c r="K152" i="3"/>
  <c r="M151" i="3"/>
  <c r="J151" i="3"/>
  <c r="L151" i="3" s="1"/>
  <c r="I151" i="3"/>
  <c r="K151" i="3"/>
  <c r="N124" i="3"/>
  <c r="J124" i="3"/>
  <c r="K124" i="3"/>
  <c r="L124" i="3"/>
  <c r="N123" i="3"/>
  <c r="K123" i="3"/>
  <c r="J123" i="3"/>
  <c r="L123" i="3"/>
  <c r="O108" i="20"/>
  <c r="L108" i="20"/>
  <c r="O109" i="20"/>
  <c r="L109" i="20"/>
  <c r="K109" i="20"/>
  <c r="M109" i="20"/>
  <c r="K108" i="20"/>
  <c r="M108" i="20"/>
  <c r="N105" i="8"/>
  <c r="K105" i="8"/>
  <c r="J105" i="8"/>
  <c r="L105" i="8"/>
  <c r="N104" i="8"/>
  <c r="K104" i="8"/>
  <c r="J104" i="8"/>
  <c r="M104" i="8"/>
  <c r="L104" i="8"/>
  <c r="K103" i="8"/>
  <c r="J103" i="8"/>
  <c r="L65" i="4"/>
  <c r="I65" i="4"/>
  <c r="H65" i="4"/>
  <c r="K65" i="4"/>
  <c r="J65" i="4"/>
  <c r="I55" i="18"/>
  <c r="K55" i="18" s="1"/>
  <c r="L55" i="18"/>
  <c r="H55" i="18"/>
  <c r="J55" i="18"/>
  <c r="L54" i="18"/>
  <c r="I54" i="18"/>
  <c r="H54" i="18"/>
  <c r="J54" i="18"/>
  <c r="L51" i="19"/>
  <c r="I51" i="19"/>
  <c r="H51" i="19"/>
  <c r="J51" i="19"/>
  <c r="L50" i="19"/>
  <c r="I50" i="19"/>
  <c r="H50" i="19"/>
  <c r="K50" i="19"/>
  <c r="J50" i="19"/>
  <c r="L102" i="13"/>
  <c r="I102" i="13"/>
  <c r="H102" i="13"/>
  <c r="J102" i="13"/>
  <c r="I89" i="7"/>
  <c r="B182" i="4"/>
  <c r="B181" i="4"/>
  <c r="E83" i="20"/>
  <c r="E56" i="20"/>
  <c r="E29" i="20"/>
  <c r="D5" i="20"/>
  <c r="F29" i="19"/>
  <c r="D5" i="19"/>
  <c r="F30" i="18"/>
  <c r="D5" i="18"/>
  <c r="D5" i="13"/>
  <c r="L103" i="8"/>
  <c r="N103" i="8"/>
  <c r="H88" i="7"/>
  <c r="J88" i="7"/>
  <c r="I88" i="7"/>
  <c r="L88" i="7"/>
  <c r="G42" i="4"/>
  <c r="I42" i="4"/>
  <c r="H42" i="4"/>
  <c r="K42" i="4"/>
  <c r="J42" i="4"/>
  <c r="E43" i="3"/>
  <c r="E79" i="8"/>
  <c r="E28" i="8"/>
  <c r="K184" i="4"/>
  <c r="K183" i="4"/>
  <c r="K182" i="4"/>
  <c r="K181" i="4"/>
  <c r="K180" i="4"/>
  <c r="F225" i="4"/>
  <c r="G180" i="4"/>
  <c r="M103" i="8"/>
  <c r="H116" i="4"/>
  <c r="D5" i="3"/>
  <c r="D5" i="8"/>
  <c r="D5" i="7"/>
  <c r="D5" i="4"/>
  <c r="E91" i="7" l="1"/>
  <c r="E93" i="7"/>
  <c r="E95" i="7"/>
  <c r="E97" i="7"/>
  <c r="E99" i="7"/>
  <c r="E101" i="7"/>
  <c r="E103" i="7"/>
  <c r="E105" i="7"/>
  <c r="E107" i="7"/>
  <c r="E90" i="7"/>
  <c r="E92" i="7"/>
  <c r="E94" i="7"/>
  <c r="E96" i="7"/>
  <c r="E98" i="7"/>
  <c r="E100" i="7"/>
  <c r="E102" i="7"/>
  <c r="E104" i="7"/>
  <c r="E106" i="7"/>
  <c r="E108" i="7"/>
  <c r="H90" i="7"/>
  <c r="I90" i="7"/>
  <c r="H48" i="27"/>
  <c r="G48" i="27"/>
  <c r="K126" i="3"/>
  <c r="J126" i="3"/>
  <c r="M123" i="3"/>
  <c r="E75" i="3"/>
  <c r="E100" i="3"/>
  <c r="I104" i="13"/>
  <c r="H104" i="13"/>
  <c r="F31" i="13"/>
  <c r="E199" i="3"/>
  <c r="E175" i="3"/>
  <c r="J154" i="3"/>
  <c r="I154" i="3"/>
  <c r="M124" i="3"/>
  <c r="K154" i="3"/>
  <c r="M154" i="3"/>
  <c r="N109" i="20"/>
  <c r="K125" i="3"/>
  <c r="L125" i="3"/>
  <c r="N125" i="3"/>
  <c r="J125" i="3"/>
  <c r="N108" i="20"/>
  <c r="K54" i="18"/>
  <c r="M105" i="8"/>
  <c r="K51" i="19"/>
  <c r="K102" i="13"/>
  <c r="H89" i="7"/>
  <c r="K89" i="7" s="1"/>
  <c r="K88" i="7"/>
  <c r="L89" i="7"/>
  <c r="J89" i="7"/>
  <c r="K110" i="20"/>
  <c r="L110" i="20"/>
  <c r="O110" i="20"/>
  <c r="M110" i="20"/>
  <c r="F31" i="7"/>
  <c r="E109" i="7" l="1"/>
  <c r="L154" i="3"/>
  <c r="M125" i="3"/>
  <c r="N110" i="20"/>
</calcChain>
</file>

<file path=xl/comments1.xml><?xml version="1.0" encoding="utf-8"?>
<comments xmlns="http://schemas.openxmlformats.org/spreadsheetml/2006/main">
  <authors>
    <author>Centro cientifico</author>
  </authors>
  <commentList>
    <comment ref="D239" authorId="0">
      <text>
        <r>
          <rPr>
            <b/>
            <sz val="9"/>
            <color indexed="81"/>
            <rFont val="Tahoma"/>
            <family val="2"/>
          </rPr>
          <t>Centro cientifico:</t>
        </r>
        <r>
          <rPr>
            <sz val="9"/>
            <color indexed="81"/>
            <rFont val="Tahoma"/>
            <family val="2"/>
          </rPr>
          <t xml:space="preserve">
cobre</t>
        </r>
      </text>
    </comment>
    <comment ref="D240" authorId="0">
      <text>
        <r>
          <rPr>
            <b/>
            <sz val="9"/>
            <color indexed="81"/>
            <rFont val="Tahoma"/>
            <family val="2"/>
          </rPr>
          <t>Centro cientifico:</t>
        </r>
        <r>
          <rPr>
            <sz val="9"/>
            <color indexed="81"/>
            <rFont val="Tahoma"/>
            <family val="2"/>
          </rPr>
          <t xml:space="preserve">
cobre</t>
        </r>
      </text>
    </comment>
    <comment ref="G250" authorId="0">
      <text>
        <r>
          <rPr>
            <b/>
            <sz val="9"/>
            <color indexed="81"/>
            <rFont val="Tahoma"/>
            <family val="2"/>
          </rPr>
          <t>Centro cientifico:</t>
        </r>
        <r>
          <rPr>
            <sz val="9"/>
            <color indexed="81"/>
            <rFont val="Tahoma"/>
            <family val="2"/>
          </rPr>
          <t xml:space="preserve">
sobre el cobre</t>
        </r>
      </text>
    </comment>
  </commentList>
</comments>
</file>

<file path=xl/comments2.xml><?xml version="1.0" encoding="utf-8"?>
<comments xmlns="http://schemas.openxmlformats.org/spreadsheetml/2006/main">
  <authors>
    <author>Centro cientifico</author>
  </authors>
  <commentList>
    <comment ref="D235" authorId="0">
      <text>
        <r>
          <rPr>
            <b/>
            <sz val="9"/>
            <color indexed="81"/>
            <rFont val="Tahoma"/>
            <family val="2"/>
          </rPr>
          <t>Centro cientifico:</t>
        </r>
        <r>
          <rPr>
            <sz val="9"/>
            <color indexed="81"/>
            <rFont val="Tahoma"/>
            <family val="2"/>
          </rPr>
          <t xml:space="preserve">
cobre</t>
        </r>
      </text>
    </comment>
    <comment ref="D236" authorId="0">
      <text>
        <r>
          <rPr>
            <b/>
            <sz val="9"/>
            <color indexed="81"/>
            <rFont val="Tahoma"/>
            <family val="2"/>
          </rPr>
          <t>Centro cientifico:</t>
        </r>
        <r>
          <rPr>
            <sz val="9"/>
            <color indexed="81"/>
            <rFont val="Tahoma"/>
            <family val="2"/>
          </rPr>
          <t xml:space="preserve">
cobre</t>
        </r>
      </text>
    </comment>
  </commentList>
</comments>
</file>

<file path=xl/comments3.xml><?xml version="1.0" encoding="utf-8"?>
<comments xmlns="http://schemas.openxmlformats.org/spreadsheetml/2006/main">
  <authors>
    <author>Atlas</author>
  </authors>
  <commentList>
    <comment ref="D109" authorId="0">
      <text>
        <r>
          <rPr>
            <b/>
            <sz val="9"/>
            <color indexed="81"/>
            <rFont val="Tahoma"/>
            <family val="2"/>
          </rPr>
          <t>Atlas:</t>
        </r>
        <r>
          <rPr>
            <sz val="9"/>
            <color indexed="81"/>
            <rFont val="Tahoma"/>
            <family val="2"/>
          </rPr>
          <t xml:space="preserve">
La norma acepta 3 puntos fuera de rango. Los tres puntos no deben exceder +/- 100 micrones.</t>
        </r>
      </text>
    </comment>
  </commentList>
</comments>
</file>

<file path=xl/comments4.xml><?xml version="1.0" encoding="utf-8"?>
<comments xmlns="http://schemas.openxmlformats.org/spreadsheetml/2006/main">
  <authors>
    <author>Atlas</author>
  </authors>
  <commentList>
    <comment ref="D123" authorId="0">
      <text>
        <r>
          <rPr>
            <b/>
            <sz val="9"/>
            <color indexed="81"/>
            <rFont val="Tahoma"/>
            <family val="2"/>
          </rPr>
          <t>Atlas:</t>
        </r>
        <r>
          <rPr>
            <sz val="9"/>
            <color indexed="81"/>
            <rFont val="Tahoma"/>
            <family val="2"/>
          </rPr>
          <t xml:space="preserve">
La norma acepta 3 puntos fuera de rango. Los tres puntos no deben exceder +/- 100 micrones.</t>
        </r>
      </text>
    </comment>
  </commentList>
</comments>
</file>

<file path=xl/comments5.xml><?xml version="1.0" encoding="utf-8"?>
<comments xmlns="http://schemas.openxmlformats.org/spreadsheetml/2006/main">
  <authors>
    <author>Atlas</author>
  </authors>
  <commentList>
    <comment ref="D69" authorId="0">
      <text>
        <r>
          <rPr>
            <b/>
            <sz val="9"/>
            <color indexed="81"/>
            <rFont val="Tahoma"/>
            <family val="2"/>
          </rPr>
          <t>Atlas:</t>
        </r>
        <r>
          <rPr>
            <sz val="9"/>
            <color indexed="81"/>
            <rFont val="Tahoma"/>
            <family val="2"/>
          </rPr>
          <t xml:space="preserve">
La norma acepta 3 puntos fuera de rango. Los tres puntos no deben exceder +/- 100 micrones.</t>
        </r>
      </text>
    </comment>
  </commentList>
</comments>
</file>

<file path=xl/comments6.xml><?xml version="1.0" encoding="utf-8"?>
<comments xmlns="http://schemas.openxmlformats.org/spreadsheetml/2006/main">
  <authors>
    <author>Atlas</author>
  </authors>
  <commentList>
    <comment ref="D73" authorId="0">
      <text>
        <r>
          <rPr>
            <b/>
            <sz val="9"/>
            <color indexed="81"/>
            <rFont val="Tahoma"/>
            <family val="2"/>
          </rPr>
          <t>Atlas:</t>
        </r>
        <r>
          <rPr>
            <sz val="9"/>
            <color indexed="81"/>
            <rFont val="Tahoma"/>
            <family val="2"/>
          </rPr>
          <t xml:space="preserve">
La norma acepta 3 puntos fuera de rango. Los tres puntos no deben exceder +/- 100 micrones.</t>
        </r>
      </text>
    </comment>
  </commentList>
</comments>
</file>

<file path=xl/comments7.xml><?xml version="1.0" encoding="utf-8"?>
<comments xmlns="http://schemas.openxmlformats.org/spreadsheetml/2006/main">
  <authors>
    <author>Atlas</author>
  </authors>
  <commentList>
    <comment ref="E127" authorId="0">
      <text>
        <r>
          <rPr>
            <b/>
            <sz val="9"/>
            <color indexed="81"/>
            <rFont val="Tahoma"/>
            <family val="2"/>
          </rPr>
          <t>Atlas:</t>
        </r>
        <r>
          <rPr>
            <sz val="9"/>
            <color indexed="81"/>
            <rFont val="Tahoma"/>
            <family val="2"/>
          </rPr>
          <t xml:space="preserve">
Sólo pun punto fuera de rango tiene permitido estar entre +/- 150 micrones.</t>
        </r>
      </text>
    </comment>
  </commentList>
</comments>
</file>

<file path=xl/comments8.xml><?xml version="1.0" encoding="utf-8"?>
<comments xmlns="http://schemas.openxmlformats.org/spreadsheetml/2006/main">
  <authors>
    <author>Atlas</author>
  </authors>
  <commentList>
    <comment ref="E122" authorId="0">
      <text>
        <r>
          <rPr>
            <b/>
            <sz val="9"/>
            <color indexed="81"/>
            <rFont val="Tahoma"/>
            <family val="2"/>
          </rPr>
          <t>Atlas:</t>
        </r>
        <r>
          <rPr>
            <sz val="9"/>
            <color indexed="81"/>
            <rFont val="Tahoma"/>
            <family val="2"/>
          </rPr>
          <t xml:space="preserve">
Sólo pun punto fuera de rango tiene permitido estar entre +/- 150 micrones.</t>
        </r>
      </text>
    </comment>
  </commentList>
</comments>
</file>

<file path=xl/comments9.xml><?xml version="1.0" encoding="utf-8"?>
<comments xmlns="http://schemas.openxmlformats.org/spreadsheetml/2006/main">
  <authors>
    <author>Atlas</author>
  </authors>
  <commentList>
    <comment ref="E144" authorId="0">
      <text>
        <r>
          <rPr>
            <b/>
            <sz val="9"/>
            <color indexed="81"/>
            <rFont val="Tahoma"/>
            <family val="2"/>
          </rPr>
          <t>Atlas:</t>
        </r>
        <r>
          <rPr>
            <sz val="9"/>
            <color indexed="81"/>
            <rFont val="Tahoma"/>
            <family val="2"/>
          </rPr>
          <t xml:space="preserve">
Sólo pun punto fuera de rango tiene permitido estar entre +/- 150 micrones.</t>
        </r>
      </text>
    </comment>
  </commentList>
</comments>
</file>

<file path=xl/sharedStrings.xml><?xml version="1.0" encoding="utf-8"?>
<sst xmlns="http://schemas.openxmlformats.org/spreadsheetml/2006/main" count="2965" uniqueCount="465">
  <si>
    <t>sTGC Manufacturing Data</t>
  </si>
  <si>
    <t>TYPE</t>
  </si>
  <si>
    <t>DRAWING</t>
  </si>
  <si>
    <t>3SP</t>
  </si>
  <si>
    <t>Quadruplet</t>
  </si>
  <si>
    <t>Doublet 12</t>
  </si>
  <si>
    <t>Doublet 34</t>
  </si>
  <si>
    <t>GasVolume 1</t>
  </si>
  <si>
    <t>GasVolume 2</t>
  </si>
  <si>
    <t>GasVolume 3</t>
  </si>
  <si>
    <t>GasVolume 4</t>
  </si>
  <si>
    <t>Half Pad  1</t>
  </si>
  <si>
    <t>Half Pad  2</t>
  </si>
  <si>
    <t>Half Pad  3</t>
  </si>
  <si>
    <t>Half Pad  4</t>
  </si>
  <si>
    <t>Half Strip  1</t>
  </si>
  <si>
    <t>Half Strip  2</t>
  </si>
  <si>
    <t>Half Strip  3</t>
  </si>
  <si>
    <t>Half Strip  4</t>
  </si>
  <si>
    <t>Part</t>
  </si>
  <si>
    <t>Legend</t>
  </si>
  <si>
    <t>Input</t>
  </si>
  <si>
    <t>Output</t>
  </si>
  <si>
    <t>Computed</t>
  </si>
  <si>
    <t>Parts Serial Number</t>
  </si>
  <si>
    <t>Measurement conventions</t>
  </si>
  <si>
    <t>SERIAL NUMBER</t>
  </si>
  <si>
    <t>Step</t>
  </si>
  <si>
    <t>Wire supports</t>
  </si>
  <si>
    <t xml:space="preserve">Note: All measurements done within 5 mm of the board perimeter. Total of 19 measurements per cathode board. View from the etching/graphite-coating side. </t>
  </si>
  <si>
    <t>Wire rulers / Cover wire rulers</t>
  </si>
  <si>
    <t>Cathode boards resistivity</t>
  </si>
  <si>
    <t>Cathode boards thickness</t>
  </si>
  <si>
    <t>Technician</t>
  </si>
  <si>
    <t>Date</t>
  </si>
  <si>
    <t>Location</t>
  </si>
  <si>
    <t>Measurement/Test</t>
  </si>
  <si>
    <t>Part #</t>
  </si>
  <si>
    <t>Part name</t>
  </si>
  <si>
    <t>-</t>
  </si>
  <si>
    <t>Table 1</t>
  </si>
  <si>
    <t>Table 2</t>
  </si>
  <si>
    <t>Table 3</t>
  </si>
  <si>
    <t>Data</t>
  </si>
  <si>
    <t>Table 4</t>
  </si>
  <si>
    <t>Table 5</t>
  </si>
  <si>
    <t>Button Support</t>
  </si>
  <si>
    <t>Point</t>
  </si>
  <si>
    <t>Half Volume Pad - Chamber 1</t>
  </si>
  <si>
    <t>Strips Plate</t>
  </si>
  <si>
    <t xml:space="preserve">Strips Graphite </t>
  </si>
  <si>
    <t>Pads plate</t>
  </si>
  <si>
    <t>Pads graphite</t>
  </si>
  <si>
    <t>Wires supports</t>
  </si>
  <si>
    <t>Wire Rulers</t>
  </si>
  <si>
    <t>Winding and soldering</t>
  </si>
  <si>
    <t>Check missing wires</t>
  </si>
  <si>
    <t>Pre-closure checks</t>
  </si>
  <si>
    <t>Resistivity between HV line and soldering pad</t>
  </si>
  <si>
    <t>Resistivity between soldering pads</t>
  </si>
  <si>
    <t>Missing</t>
  </si>
  <si>
    <t>Post-closure checks</t>
  </si>
  <si>
    <t>Figure 1</t>
  </si>
  <si>
    <t>Measurement/test</t>
  </si>
  <si>
    <t>Check 5 last strips position with microscope</t>
  </si>
  <si>
    <t>Thickness [mm]</t>
  </si>
  <si>
    <t>Measure strips hit efficiency</t>
  </si>
  <si>
    <t>Measure pads hit efficiency</t>
  </si>
  <si>
    <t>Min</t>
  </si>
  <si>
    <t>Max</t>
  </si>
  <si>
    <t>Δ</t>
  </si>
  <si>
    <t>σ</t>
  </si>
  <si>
    <t>Pressure drop</t>
  </si>
  <si>
    <t>mbar</t>
  </si>
  <si>
    <t>trips occured</t>
  </si>
  <si>
    <t>Conductivity between pads</t>
  </si>
  <si>
    <t>Conductivity between strips</t>
  </si>
  <si>
    <t>General observations</t>
  </si>
  <si>
    <t>Strips plate</t>
  </si>
  <si>
    <t>Check cleaniness of ground and end of strips</t>
  </si>
  <si>
    <t>Faulty strips</t>
  </si>
  <si>
    <t>Conductivity between strip and ground</t>
  </si>
  <si>
    <t>Conductivity along strip</t>
  </si>
  <si>
    <t>Measure thickness around perimeter (19 points)</t>
  </si>
  <si>
    <t>Check cleaniness of ground and contacts</t>
  </si>
  <si>
    <t>Measure graphite square resistivity (30 points)</t>
  </si>
  <si>
    <t>Resisitivity between strips and graphite</t>
  </si>
  <si>
    <t>Conductivity between pad and line</t>
  </si>
  <si>
    <t>Conductivity between pad and ground</t>
  </si>
  <si>
    <t>Resistivity between pad and graphite</t>
  </si>
  <si>
    <t>kΩ</t>
  </si>
  <si>
    <t>Resisitivity</t>
  </si>
  <si>
    <t>Check strips positioning with master board</t>
  </si>
  <si>
    <t>Check strips parallelism with certified ruler</t>
  </si>
  <si>
    <t>Check alignment of strips pattern, inserts and precision holes</t>
  </si>
  <si>
    <t>Measure thickness (8 points)</t>
  </si>
  <si>
    <t>3,4,5,6,7</t>
  </si>
  <si>
    <t>Button Supports</t>
  </si>
  <si>
    <t>Cover Wire Rulers</t>
  </si>
  <si>
    <t>Completed</t>
  </si>
  <si>
    <t>21,22,23,24,25</t>
  </si>
  <si>
    <t>Table 1: Pads Cathode Board Thickness</t>
  </si>
  <si>
    <t>wires</t>
  </si>
  <si>
    <t>Resistivity between graphite contact points (after closure)</t>
  </si>
  <si>
    <t>Resistivity between graphite contact points</t>
  </si>
  <si>
    <t>Table 6</t>
  </si>
  <si>
    <t>Strips plate + Cover Wire Rulers</t>
  </si>
  <si>
    <t>Pads plate + Wire rulers</t>
  </si>
  <si>
    <t>Check for sparks, open detector (HV=2.9 kV)</t>
  </si>
  <si>
    <t>Measure current, closed detector (HV=3.3 kV, 30 min)</t>
  </si>
  <si>
    <t>Current</t>
  </si>
  <si>
    <t>μA</t>
  </si>
  <si>
    <t>Check for broken wire (HV=300 V,  1' min)</t>
  </si>
  <si>
    <t>Measure thickness (19 points)</t>
  </si>
  <si>
    <t>Line</t>
  </si>
  <si>
    <t>Table 2: Gas Volume Thickness</t>
  </si>
  <si>
    <t>Leak check (6mbar, 5 min)</t>
  </si>
  <si>
    <t>X-ray scan (HV=2.5 kV)</t>
  </si>
  <si>
    <t>X-ray scan (HV=2.9 kV)</t>
  </si>
  <si>
    <t>Ground current</t>
  </si>
  <si>
    <t>Figure 2</t>
  </si>
  <si>
    <t>Figure 1: X-Ray Scan @ 2.9 kV</t>
  </si>
  <si>
    <t>Figure 2: X-Ray Scan @ 2.5 kV</t>
  </si>
  <si>
    <t>Remarks</t>
  </si>
  <si>
    <t>Attach figure here.</t>
  </si>
  <si>
    <r>
      <t>Trip check. (HV=3.3 kV, I</t>
    </r>
    <r>
      <rPr>
        <vertAlign val="subscript"/>
        <sz val="11"/>
        <color theme="1"/>
        <rFont val="Arial"/>
        <family val="2"/>
      </rPr>
      <t>max</t>
    </r>
    <r>
      <rPr>
        <sz val="11"/>
        <color theme="1"/>
        <rFont val="Arial"/>
        <family val="2"/>
      </rPr>
      <t>=10µA, 7 days)</t>
    </r>
  </si>
  <si>
    <t>Post doublet gluing</t>
  </si>
  <si>
    <t>Assembly of adaptor boards</t>
  </si>
  <si>
    <t>Mounting on cosmic-ray test bench</t>
  </si>
  <si>
    <t>Check strip channels connectivity</t>
  </si>
  <si>
    <t>Check wire channels connectivity</t>
  </si>
  <si>
    <t>Check pad channels connectivity</t>
  </si>
  <si>
    <t>Measure wires hit efficiency</t>
  </si>
  <si>
    <t>Measure strips resolution</t>
  </si>
  <si>
    <t>Measure strips alignment</t>
  </si>
  <si>
    <t>Figure 3</t>
  </si>
  <si>
    <t>Figure 4</t>
  </si>
  <si>
    <t>Figure 5</t>
  </si>
  <si>
    <t>Layer 1</t>
  </si>
  <si>
    <t>Layer 2</t>
  </si>
  <si>
    <t>Layer 3</t>
  </si>
  <si>
    <t>Layer 4</t>
  </si>
  <si>
    <t>Attach figure here (2D histogram).</t>
  </si>
  <si>
    <t>Attach figure here (Graph).</t>
  </si>
  <si>
    <t>Strips/wires channel numbering</t>
  </si>
  <si>
    <t>Pads channel numbering</t>
  </si>
  <si>
    <t>Detectors</t>
  </si>
  <si>
    <t>Chamber 2</t>
  </si>
  <si>
    <t>Chamber 3</t>
  </si>
  <si>
    <t>Chamber 4</t>
  </si>
  <si>
    <t>Chamber 1</t>
  </si>
  <si>
    <t>μ</t>
  </si>
  <si>
    <t>kΩ/□</t>
  </si>
  <si>
    <t>Table 1: Strips Cathode Board Thickness</t>
  </si>
  <si>
    <t>Gas Volume Planarity</t>
  </si>
  <si>
    <t>Measure planarity with vacuum (120 points)</t>
  </si>
  <si>
    <t>Planarity at point [mm]</t>
  </si>
  <si>
    <t>Measure planarity top with vaccum (120 points)</t>
  </si>
  <si>
    <t>Measure planarity top without vaccum (120 points)</t>
  </si>
  <si>
    <t>Measure planarity bottom with vaccum (120 points)</t>
  </si>
  <si>
    <t>Quadruplet Planarity Top With Vaccum</t>
  </si>
  <si>
    <t>Table 1: Quadruplet Planarity Top With Vaccum</t>
  </si>
  <si>
    <t>Quadruplet Planarity Top Without Vaccum</t>
  </si>
  <si>
    <t>Table 2: Quadruplet Planarity Top Without Vaccum</t>
  </si>
  <si>
    <t>Quadruplet Planarity Bottom With Vaccum</t>
  </si>
  <si>
    <t>Table 3: Quadruplet Planarity Bottom With Vaccum</t>
  </si>
  <si>
    <t>Half Volume Pad - Chamber 2</t>
  </si>
  <si>
    <t>Half Volume Pad - Chamber 3</t>
  </si>
  <si>
    <t>Half Volume Pad - Chamber 4</t>
  </si>
  <si>
    <t>41,42,43,44,45</t>
  </si>
  <si>
    <t>30,37,36,29</t>
  </si>
  <si>
    <t>55,56,57,58,59</t>
  </si>
  <si>
    <t>71,72,73,74,75</t>
  </si>
  <si>
    <t>63,70,69,62</t>
  </si>
  <si>
    <t>31,32,33,34,35</t>
  </si>
  <si>
    <t>46,47,48,49,50</t>
  </si>
  <si>
    <t>92,9,8,1</t>
  </si>
  <si>
    <t>64,65,66,67,68</t>
  </si>
  <si>
    <t>QC Passed</t>
  </si>
  <si>
    <t>Meas. thickness [mm]</t>
  </si>
  <si>
    <t>Figure 6</t>
  </si>
  <si>
    <t>Figure 7</t>
  </si>
  <si>
    <t>Figure 8</t>
  </si>
  <si>
    <t>Figure 1: Strip Channels Connectivity</t>
  </si>
  <si>
    <t>Figure 2: Wire Channels Connectivity</t>
  </si>
  <si>
    <t>Figure 3: Pad Channels Connectivity</t>
  </si>
  <si>
    <t>Figure 4: Strips Hit Efficiency</t>
  </si>
  <si>
    <t>Figure 5: Wires Hit Efficiency</t>
  </si>
  <si>
    <t>Figure 6: Pads Hit Efficiency</t>
  </si>
  <si>
    <t>Figure 7: Strips Resolution</t>
  </si>
  <si>
    <t>Figure 8: Strips Alignement (mean of exclusive residuals distribution)</t>
  </si>
  <si>
    <t>Measured</t>
  </si>
  <si>
    <t>Expected</t>
  </si>
  <si>
    <t>Exp. Thickness [mm]</t>
  </si>
  <si>
    <t>Note: View of the top of detector. All detectors have 307 strips channels. Layers 1 has 37 wire channels and layers 2, 3 and 4 have 38.</t>
  </si>
  <si>
    <t>Detector</t>
  </si>
  <si>
    <t>Note: View of the top of detector. Layers 1 and 2 have 24 pads. Layers 3 and 4 have 39 pads.</t>
  </si>
  <si>
    <t>Check flatness</t>
  </si>
  <si>
    <t>Strips Plate + Cover Wire Rulers</t>
  </si>
  <si>
    <t>Table 4: Pads Cathode Board Square Resistivity</t>
  </si>
  <si>
    <t>Table 5: Wire Supports Thickness</t>
  </si>
  <si>
    <t>Table 6: Wire Rulers Thickness</t>
  </si>
  <si>
    <t>Expectation [mm]</t>
  </si>
  <si>
    <t>Table 4: Strips Cathode Board Square Resistivity</t>
  </si>
  <si>
    <t>Table 6: Cover Wire Rulers Thickness</t>
  </si>
  <si>
    <r>
      <rPr>
        <b/>
        <sz val="11"/>
        <color theme="1"/>
        <rFont val="Arial"/>
        <family val="2"/>
      </rPr>
      <t xml:space="preserve">Note: </t>
    </r>
    <r>
      <rPr>
        <i/>
        <sz val="11"/>
        <color theme="1"/>
        <rFont val="Arial"/>
        <family val="2"/>
      </rPr>
      <t>Maximum of 2 faulty strips.</t>
    </r>
  </si>
  <si>
    <t>Table 2: Thickness of Pads Cathode Board + Wire Rulers</t>
  </si>
  <si>
    <t>18,27,26,16</t>
  </si>
  <si>
    <t>54,61,60,53</t>
  </si>
  <si>
    <t>2,9,1,8</t>
  </si>
  <si>
    <t>91,76,40,8</t>
  </si>
  <si>
    <t>93,76,8,40</t>
  </si>
  <si>
    <t>Check brass inserts contact with pins</t>
  </si>
  <si>
    <t>Measure thickness of honeycomb frame (19 points)</t>
  </si>
  <si>
    <t>HC Measured</t>
  </si>
  <si>
    <t>Doublet measured</t>
  </si>
  <si>
    <t>Doublet expected</t>
  </si>
  <si>
    <t>Honeycomb measured [mm]</t>
  </si>
  <si>
    <t>Doublet measured [mm]</t>
  </si>
  <si>
    <t>Doublet expected [mm]</t>
  </si>
  <si>
    <t>Table 4: Honeycomb and Doublet Thickness</t>
  </si>
  <si>
    <t>Honeycomb</t>
  </si>
  <si>
    <t>Table 4: Honeycomb and Quadruplet Thickness</t>
  </si>
  <si>
    <t>Quad. measured [mm]</t>
  </si>
  <si>
    <t>Quad. Expected [mm]</t>
  </si>
  <si>
    <t>Quad. exp.</t>
  </si>
  <si>
    <t>Quad. meas.</t>
  </si>
  <si>
    <t>HC meas.</t>
  </si>
  <si>
    <t>Measure thickness of top/bottom Faraday cages (19 points)</t>
  </si>
  <si>
    <t>Measure thickness of HC+doublets (19 points)</t>
  </si>
  <si>
    <t>Measure final thickness of quadruplet (19 points)</t>
  </si>
  <si>
    <t>Top FC Thickness [mm]</t>
  </si>
  <si>
    <t>Bottom FC Thickness [mm]</t>
  </si>
  <si>
    <t>Table 5: Faraday Cage (FC) and Final Quadruplet Thickness</t>
  </si>
  <si>
    <t>Meas. Quad. Final. Thk. [mm]</t>
  </si>
  <si>
    <t>Exp. Quad. Final. Thk. [mm]</t>
  </si>
  <si>
    <t>Top FC Thk.</t>
  </si>
  <si>
    <t>Bottom FC Thk.</t>
  </si>
  <si>
    <t>Meas. Final. Quad. Thk.</t>
  </si>
  <si>
    <t>Exp. Final Quad. Thk.</t>
  </si>
  <si>
    <t>Faulty channels</t>
  </si>
  <si>
    <t>Measure planarity of top Faraday cage</t>
  </si>
  <si>
    <t>Measure planarity of bottom Faraday cage</t>
  </si>
  <si>
    <t>Table 7</t>
  </si>
  <si>
    <t>Top Quadruplet + Faraday Cage Planarity</t>
  </si>
  <si>
    <t>Bottom Quadruplet + Faraday Cage Planarity</t>
  </si>
  <si>
    <t xml:space="preserve">Honeycomb frame thickness </t>
  </si>
  <si>
    <t>Cathode board, gas volume, doublet and quadruplet planarity</t>
  </si>
  <si>
    <t>Measure planarity (120 points)</t>
  </si>
  <si>
    <t>Pads plate planarity</t>
  </si>
  <si>
    <t>Strips plate planarity</t>
  </si>
  <si>
    <t>Doublet and quadruplet thickness</t>
  </si>
  <si>
    <r>
      <t xml:space="preserve">Note: View of the top of detector during gluing. Total of 19 measurements per part. </t>
    </r>
    <r>
      <rPr>
        <b/>
        <sz val="12"/>
        <color theme="1"/>
        <rFont val="Calibri"/>
        <family val="2"/>
        <scheme val="minor"/>
      </rPr>
      <t>The position of the brass inserts with respect to the measurement points matters!</t>
    </r>
  </si>
  <si>
    <t>Gas volume thickness</t>
  </si>
  <si>
    <r>
      <t>Note: View of the top of gas volume during gluing (</t>
    </r>
    <r>
      <rPr>
        <b/>
        <sz val="12"/>
        <color theme="1"/>
        <rFont val="Calibri"/>
        <family val="2"/>
        <scheme val="minor"/>
      </rPr>
      <t>i.e. pads plate at the bottom</t>
    </r>
    <r>
      <rPr>
        <sz val="12"/>
        <color theme="1"/>
        <rFont val="Calibri"/>
        <family val="2"/>
        <scheme val="minor"/>
      </rPr>
      <t>). Total of 19 measurements per gas volume.</t>
    </r>
  </si>
  <si>
    <t>Note: View from the top of detector during gluing. Brass inserts of gas volumes shown for reference. 19 measurement per frame.</t>
  </si>
  <si>
    <t>Resistivity between graphite and large copper strips</t>
  </si>
  <si>
    <t>Strips graphite</t>
  </si>
  <si>
    <t>QC FLAGS</t>
  </si>
  <si>
    <t>Thickness around perimeter</t>
  </si>
  <si>
    <t>Thickness around perimeter (pads plate)</t>
  </si>
  <si>
    <t>Thickness around perimeter (wire rulers+pads plate, TRIUMF)</t>
  </si>
  <si>
    <t>Thickness around perimeter (wire rulers+pads plate, Carleton)</t>
  </si>
  <si>
    <t>Planarity (pads plate)</t>
  </si>
  <si>
    <t>Resistivity between graphite and copper strip</t>
  </si>
  <si>
    <t>Graphite square resistivity</t>
  </si>
  <si>
    <t>Thickness of wire supports</t>
  </si>
  <si>
    <t>Thickness of wire rulers</t>
  </si>
  <si>
    <t>Required:</t>
  </si>
  <si>
    <t>Thickness around perimeter (strips plate)</t>
  </si>
  <si>
    <t>Thickness around perimeter (cover wire rulers+strips plate, TRIUMF)</t>
  </si>
  <si>
    <t>Thickness around perimeter (cover wire rulers+strips plate, Carleton)</t>
  </si>
  <si>
    <t>Planarity (strips plate)</t>
  </si>
  <si>
    <t>Thickness of cover wire rulers</t>
  </si>
  <si>
    <t>Gas volume planarity</t>
  </si>
  <si>
    <t>Measure planarity (top) with vaccum (120 points)</t>
  </si>
  <si>
    <t>Measure planarity (top) without vaccum (120 points)</t>
  </si>
  <si>
    <t>Measure planarity (bottom) with vaccum (120 points)</t>
  </si>
  <si>
    <t>Doublet Planarity (top) With Vaccum</t>
  </si>
  <si>
    <t>Table 1: Doublet Planarity (top) With Vaccum</t>
  </si>
  <si>
    <t>Table 2: Doublet Planarity (top) Without Vaccum</t>
  </si>
  <si>
    <t>Doublet Planarity (top) Without Vaccum</t>
  </si>
  <si>
    <t>Doublet Planarity (bottom) With Vaccum</t>
  </si>
  <si>
    <t>Table 3: Doublet Planarity (bottom) With Vaccum</t>
  </si>
  <si>
    <t>Planarity (top with vaccum)</t>
  </si>
  <si>
    <t>Planarity (top without vaccum)</t>
  </si>
  <si>
    <t>Planarity (bottom with vaccum)</t>
  </si>
  <si>
    <t>Gluing of Faraday Cage</t>
  </si>
  <si>
    <t>Thickness around perimeter (HC+doublets)</t>
  </si>
  <si>
    <t>Thickness around perimeter (top/bottom Faraday cages)</t>
  </si>
  <si>
    <t>Thickness around perimeter (quadruplet+Faraday cage)</t>
  </si>
  <si>
    <t>Planarity (top Faraday cage after gluing)</t>
  </si>
  <si>
    <t>Planarity (bottom Faraday cage after gluing)</t>
  </si>
  <si>
    <t>PA2</t>
  </si>
  <si>
    <t>PA5</t>
  </si>
  <si>
    <t>PB1</t>
  </si>
  <si>
    <t>PB3</t>
  </si>
  <si>
    <t>SA2</t>
  </si>
  <si>
    <t>SA5</t>
  </si>
  <si>
    <t>SB1</t>
  </si>
  <si>
    <t>SB4</t>
  </si>
  <si>
    <t>Cámara 1</t>
  </si>
  <si>
    <t>Cámara 3</t>
  </si>
  <si>
    <t>Cámara 4</t>
  </si>
  <si>
    <t>Segunda Producción</t>
  </si>
  <si>
    <t>PA5/SB4</t>
  </si>
  <si>
    <t>SA2/PA2</t>
  </si>
  <si>
    <t>PB3/SB1</t>
  </si>
  <si>
    <t>PB1/SA5</t>
  </si>
  <si>
    <t>Cámara 2</t>
  </si>
  <si>
    <t>PA</t>
  </si>
  <si>
    <t>PB</t>
  </si>
  <si>
    <t>SA</t>
  </si>
  <si>
    <t>SB</t>
  </si>
  <si>
    <t>Note: View from the graphite coating side. 60 measurements per cathode board.</t>
  </si>
  <si>
    <t>?</t>
  </si>
  <si>
    <t>Note: 75 measurements per detector side (15 lines divided in 5 sectors).</t>
  </si>
  <si>
    <t>Note: View from the etching/graphite-coating side. There are 4 wire rulers OR 4 cover wire rulers per half-detector. Total of 19 measurements per half-detector.</t>
  </si>
  <si>
    <t>Meas. USM [mm] (CB + WR)</t>
  </si>
  <si>
    <t>USM</t>
  </si>
  <si>
    <t>Módulo 0</t>
  </si>
  <si>
    <t>Table 3: Pad Planarity</t>
  </si>
  <si>
    <t>Meas.USM [kΩ/□]</t>
  </si>
  <si>
    <t>Part # (Name)</t>
  </si>
  <si>
    <t>Half Volume Strips- Chamber 1</t>
  </si>
  <si>
    <t>Table 2: Thickness of Strips Cathode Board + Wire Rulers</t>
  </si>
  <si>
    <t>Table 3: Strip Planarity</t>
  </si>
  <si>
    <t>Half Volume Strips- Chamber 2</t>
  </si>
  <si>
    <t>Half Volume Strips- Chamber 3</t>
  </si>
  <si>
    <t>Half Volume Strips- Chamber 4</t>
  </si>
  <si>
    <t>Módulo</t>
  </si>
  <si>
    <t>Thickness around perimeter (wire rulers+pads plate)</t>
  </si>
  <si>
    <t>Measure planarity (75 points)</t>
  </si>
  <si>
    <t>Measure graphite square resistivity (60 points)</t>
  </si>
  <si>
    <t xml:space="preserve">Módulo 0 </t>
  </si>
  <si>
    <t>Name</t>
  </si>
  <si>
    <t>GS1P1 SPWR-2</t>
  </si>
  <si>
    <t>GS1P1 sPWR-2</t>
  </si>
  <si>
    <t>GS1P1 SPWRM-2</t>
  </si>
  <si>
    <t>GS1P1 LPWR-2</t>
  </si>
  <si>
    <t>GS1P1 SA1-2</t>
  </si>
  <si>
    <t>GS1P1 SA2 -2</t>
  </si>
  <si>
    <t>GS1P1 SA3-2</t>
  </si>
  <si>
    <t>GS1P1 SA4-2</t>
  </si>
  <si>
    <t>GS1P1 SA5-2</t>
  </si>
  <si>
    <t>L</t>
  </si>
  <si>
    <t>E</t>
  </si>
  <si>
    <t>Las mediciones de la tabla superior se realizaron de la siguiente manera:</t>
  </si>
  <si>
    <t>Regletas</t>
  </si>
  <si>
    <t>SA1</t>
  </si>
  <si>
    <t>SA3</t>
  </si>
  <si>
    <t>N° de Mediciones</t>
  </si>
  <si>
    <t>¿de dónde se midió?</t>
  </si>
  <si>
    <t>desde la lengüeta</t>
  </si>
  <si>
    <t>SA4</t>
  </si>
  <si>
    <t>desde el otro extremo</t>
  </si>
  <si>
    <t>Measure thickness (3 &amp; 4 points)</t>
  </si>
  <si>
    <t xml:space="preserve">Measure thickness </t>
  </si>
  <si>
    <t>GS1P2 SPWR-2</t>
  </si>
  <si>
    <t>GSP2 sPWR-2</t>
  </si>
  <si>
    <t>GS1P2 SPWRM-2</t>
  </si>
  <si>
    <t>GS1P2 LPWR-2</t>
  </si>
  <si>
    <t>GS1P2 SA1M-2</t>
  </si>
  <si>
    <t>SA1M</t>
  </si>
  <si>
    <t>GS1P2 SA2M -2</t>
  </si>
  <si>
    <t>SA2M</t>
  </si>
  <si>
    <t>GS1P2 SA3M-2</t>
  </si>
  <si>
    <t>SA3M</t>
  </si>
  <si>
    <t>GS1P2 SA4M-2</t>
  </si>
  <si>
    <t>SA4M</t>
  </si>
  <si>
    <t>GS1P2 SA5M-2</t>
  </si>
  <si>
    <t>SA5M</t>
  </si>
  <si>
    <t>GS1P3 SPWR-2</t>
  </si>
  <si>
    <t>GS1P3 sPWR-2</t>
  </si>
  <si>
    <t>GS1P3 SPWRM-2</t>
  </si>
  <si>
    <t>GS1P3 LPWR-2</t>
  </si>
  <si>
    <t>GS1P3 SA1-3</t>
  </si>
  <si>
    <t>GS1P3 SA2 -2</t>
  </si>
  <si>
    <t>GS1P3 SA3-2</t>
  </si>
  <si>
    <t>GS1P3 SA4-2</t>
  </si>
  <si>
    <t>GS1P3 SA5-2</t>
  </si>
  <si>
    <t>GS1P13 SCWRM-2</t>
  </si>
  <si>
    <t>GS1P13 SCWR-2</t>
  </si>
  <si>
    <t>GS1P1234 sCWR-7</t>
  </si>
  <si>
    <t>GS1P1 LCWR-2</t>
  </si>
  <si>
    <t>GS1P1 SA1M-2</t>
  </si>
  <si>
    <t>GS1P1 SA2M-2</t>
  </si>
  <si>
    <t>GS1P1 SA3M-2</t>
  </si>
  <si>
    <t>GS1P1 SA4M-2</t>
  </si>
  <si>
    <t>GS1P1 SA5M-2</t>
  </si>
  <si>
    <t>GS1P24 SCWR-1</t>
  </si>
  <si>
    <t>GS1P1234 sCWR-6</t>
  </si>
  <si>
    <t>GS1P24 SCWRM-1</t>
  </si>
  <si>
    <t>GS1P2 LCWR-2</t>
  </si>
  <si>
    <t>GS1P2 SA1-2</t>
  </si>
  <si>
    <t>GS1P2 SA2-2</t>
  </si>
  <si>
    <t>GS1P2 SA3-2</t>
  </si>
  <si>
    <t>GS1P2 SA4-2</t>
  </si>
  <si>
    <t>GS1P2 SA5-2</t>
  </si>
  <si>
    <t>GS1P13 SCWRM-1</t>
  </si>
  <si>
    <t>GS1P1234 sCWR-8</t>
  </si>
  <si>
    <t>GS1P13 SCWR-1</t>
  </si>
  <si>
    <t>GS1P3 LCWR-3</t>
  </si>
  <si>
    <t>GS1P3 SA1M-2</t>
  </si>
  <si>
    <t>GS1P3 SA2M-3</t>
  </si>
  <si>
    <t>GS1P3 SA3M-2</t>
  </si>
  <si>
    <t>GS1P3 SA4M-2</t>
  </si>
  <si>
    <t>GS1P3 SA5M-2</t>
  </si>
  <si>
    <t>GS1P24 SCWR-2</t>
  </si>
  <si>
    <t>GS1P1234 sCWR-5</t>
  </si>
  <si>
    <t>GS1P24 SCWRM-2</t>
  </si>
  <si>
    <t>GS1P4 LCWR-2</t>
  </si>
  <si>
    <t>GS1P4 SA1-1</t>
  </si>
  <si>
    <t>GS1P4 SA2 -2</t>
  </si>
  <si>
    <t>GS1P4 SA3-2</t>
  </si>
  <si>
    <t>GS1P4 SA4-2</t>
  </si>
  <si>
    <t>GS1P4 SA5-2</t>
  </si>
  <si>
    <t>GS1P4 SPWR-2</t>
  </si>
  <si>
    <t>GS1P4 sPWR-2</t>
  </si>
  <si>
    <t>GS1P4 SPWRM-2</t>
  </si>
  <si>
    <t>GS1P4 LPWR-2</t>
  </si>
  <si>
    <t>GS1P4 SA1M-2</t>
  </si>
  <si>
    <t>GS1P4 SA2M-2</t>
  </si>
  <si>
    <t>GS1P4 SA3M-2</t>
  </si>
  <si>
    <t>GS1P4 SA4M-2</t>
  </si>
  <si>
    <t>GS1P4 SA5M-2</t>
  </si>
  <si>
    <t>Gas Volume - Chamber 1 (PA5/SB4)</t>
  </si>
  <si>
    <t>Gas Volume - Chamber 2 (SA2/PA2)</t>
  </si>
  <si>
    <t>Gas Volume - Chamber 3 (PB3/SB1)</t>
  </si>
  <si>
    <t>(Board+frames con pegamento)</t>
  </si>
  <si>
    <t>Gas Volume - Chamber 4 (PB1/SA5)</t>
  </si>
  <si>
    <t>(con pegamento)</t>
  </si>
  <si>
    <t>Visto desde arriba, Brass siempre a la derecha</t>
  </si>
  <si>
    <t>Las regletas se miden en el sentido que se miden los cátodos</t>
  </si>
  <si>
    <t>Visto desde arriba brass a la derecha</t>
  </si>
  <si>
    <r>
      <t xml:space="preserve">Note:  View from the etching/graphite-coating side. Wire supports shown in </t>
    </r>
    <r>
      <rPr>
        <b/>
        <sz val="12"/>
        <color theme="6" tint="-0.249977111117893"/>
        <rFont val="Calibri"/>
        <family val="2"/>
        <scheme val="minor"/>
      </rPr>
      <t>green</t>
    </r>
    <r>
      <rPr>
        <sz val="12"/>
        <color theme="1"/>
        <rFont val="Calibri"/>
        <family val="2"/>
        <scheme val="minor"/>
      </rPr>
      <t>. 3/4 measurement points per wire support. 5 wire supports per half-detector.</t>
    </r>
  </si>
  <si>
    <t>*Especificaciones en cada catodo</t>
  </si>
  <si>
    <t>Table</t>
  </si>
  <si>
    <t>Table 1.2: Gas Volume Planarity without Vacuum</t>
  </si>
  <si>
    <t>Table 1.1</t>
  </si>
  <si>
    <t>Table 1.2</t>
  </si>
  <si>
    <t>Table 1.3</t>
  </si>
  <si>
    <t>Table 1.3: Gas Volume Planarity without vaccuum_turned</t>
  </si>
  <si>
    <t>Table 1.1: Gas Volume Planarity with Vacuum</t>
  </si>
  <si>
    <t>Table 1.1: Gas Volume Planarity with Vaccuum</t>
  </si>
  <si>
    <t>Table 1.2: Gas Volume Planarity without Vaccuum</t>
  </si>
  <si>
    <t>Table 1.3: Gas Volume Planarity without Vaccuum_turned</t>
  </si>
  <si>
    <t>Table 3: Doublet Planarity (bottom) Without Vaccum</t>
  </si>
  <si>
    <t>Table 6: Top Quadruplet + Faraday Cage Planarity (with vacuum)</t>
  </si>
  <si>
    <t>Table 7: Bottom Quadruplet + Faraday Cage Planarity (with vacuum)</t>
  </si>
  <si>
    <t>Acceptance criteria</t>
  </si>
  <si>
    <t>Valores fuera de rango</t>
  </si>
  <si>
    <t>Valores medidos fuera de Norma</t>
  </si>
  <si>
    <t>Thickness criteria</t>
  </si>
  <si>
    <t>Thickness Criteria</t>
  </si>
  <si>
    <t>pass</t>
  </si>
  <si>
    <t>nopass</t>
  </si>
  <si>
    <t>x</t>
  </si>
  <si>
    <t>criteria</t>
  </si>
  <si>
    <t>1.38</t>
  </si>
  <si>
    <t>1.42</t>
  </si>
  <si>
    <t xml:space="preserve">pass </t>
  </si>
  <si>
    <r>
      <t>A single point is allowed to be +/-150</t>
    </r>
    <r>
      <rPr>
        <sz val="10"/>
        <color theme="1"/>
        <rFont val="Symbol"/>
        <family val="1"/>
        <charset val="2"/>
      </rPr>
      <t>m</t>
    </r>
    <r>
      <rPr>
        <sz val="10"/>
        <color theme="1"/>
        <rFont val="Calibri"/>
        <family val="2"/>
        <scheme val="minor"/>
      </rPr>
      <t>m with respect to the average.</t>
    </r>
  </si>
  <si>
    <r>
      <t>.  The 3 points should not exceed a deviation of +/-100</t>
    </r>
    <r>
      <rPr>
        <sz val="10"/>
        <color theme="1"/>
        <rFont val="Symbol"/>
        <family val="1"/>
        <charset val="2"/>
      </rPr>
      <t>m</t>
    </r>
    <r>
      <rPr>
        <sz val="10"/>
        <color theme="1"/>
        <rFont val="Calibri"/>
        <family val="2"/>
        <scheme val="minor"/>
      </rPr>
      <t>m with respect to the average.</t>
    </r>
  </si>
  <si>
    <r>
      <t>. A single point is allowed to be +/-150</t>
    </r>
    <r>
      <rPr>
        <sz val="10"/>
        <color theme="1"/>
        <rFont val="Symbol"/>
        <family val="1"/>
        <charset val="2"/>
      </rPr>
      <t>m</t>
    </r>
    <r>
      <rPr>
        <sz val="10"/>
        <color theme="1"/>
        <rFont val="Calibri"/>
        <family val="2"/>
        <scheme val="minor"/>
      </rPr>
      <t>m with respect to the average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</si>
</sst>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6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6" tint="-0.249977111117893"/>
      <name val="Calibri"/>
      <family val="2"/>
      <scheme val="minor"/>
    </font>
    <font>
      <sz val="14"/>
      <color rgb="FF020772"/>
      <name val="Arial"/>
      <family val="2"/>
    </font>
    <font>
      <sz val="12"/>
      <color theme="1"/>
      <name val="Calibri"/>
      <family val="2"/>
    </font>
    <font>
      <b/>
      <sz val="20"/>
      <color theme="1"/>
      <name val="Calibri"/>
      <family val="2"/>
    </font>
    <font>
      <sz val="18"/>
      <color theme="1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2"/>
      <color theme="1"/>
      <name val="Calibri"/>
      <family val="2"/>
    </font>
    <font>
      <sz val="12"/>
      <color theme="1"/>
      <name val="Helvetica"/>
    </font>
    <font>
      <b/>
      <sz val="15"/>
      <color theme="1"/>
      <name val="Helvetica"/>
    </font>
    <font>
      <sz val="10"/>
      <color theme="1"/>
      <name val="Helvetica"/>
    </font>
    <font>
      <b/>
      <sz val="20"/>
      <color theme="1"/>
      <name val="Arial"/>
      <family val="2"/>
    </font>
    <font>
      <b/>
      <sz val="15"/>
      <color theme="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b/>
      <sz val="13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20"/>
      <color theme="1"/>
      <name val="Arial"/>
      <family val="2"/>
    </font>
    <font>
      <sz val="18"/>
      <color theme="1"/>
      <name val="Arial"/>
      <family val="2"/>
    </font>
    <font>
      <sz val="12"/>
      <color rgb="FF000000"/>
      <name val="Arial"/>
      <family val="2"/>
    </font>
    <font>
      <b/>
      <sz val="18"/>
      <color theme="1"/>
      <name val="Arial"/>
      <family val="2"/>
    </font>
    <font>
      <sz val="11"/>
      <color rgb="FF000000"/>
      <name val="Arial"/>
      <family val="2"/>
    </font>
    <font>
      <sz val="15"/>
      <color theme="1"/>
      <name val="Arial"/>
      <family val="2"/>
    </font>
    <font>
      <sz val="11"/>
      <name val="Arial"/>
      <family val="2"/>
    </font>
    <font>
      <i/>
      <sz val="11"/>
      <color theme="1"/>
      <name val="Arial"/>
      <family val="2"/>
    </font>
    <font>
      <vertAlign val="subscript"/>
      <sz val="11"/>
      <color theme="1"/>
      <name val="Arial"/>
      <family val="2"/>
    </font>
    <font>
      <b/>
      <sz val="15"/>
      <color rgb="FF000000"/>
      <name val="Arial"/>
      <family val="2"/>
    </font>
    <font>
      <b/>
      <i/>
      <sz val="14"/>
      <color theme="1"/>
      <name val="Arial"/>
      <family val="2"/>
    </font>
    <font>
      <b/>
      <sz val="13"/>
      <color rgb="FF252525"/>
      <name val="Arial"/>
      <family val="2"/>
    </font>
    <font>
      <sz val="11"/>
      <color rgb="FFFF0000"/>
      <name val="Arial"/>
      <family val="2"/>
    </font>
    <font>
      <b/>
      <sz val="12"/>
      <color theme="1"/>
      <name val="Calibri"/>
      <family val="2"/>
      <scheme val="minor"/>
    </font>
    <font>
      <b/>
      <sz val="13"/>
      <color theme="1"/>
      <name val="Arial"/>
      <family val="2"/>
    </font>
    <font>
      <sz val="18"/>
      <name val="Arial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Arial"/>
      <family val="2"/>
    </font>
    <font>
      <b/>
      <sz val="12"/>
      <color theme="0"/>
      <name val="Calibri"/>
      <family val="2"/>
    </font>
    <font>
      <sz val="12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3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Symbol"/>
      <family val="1"/>
      <charset val="2"/>
    </font>
  </fonts>
  <fills count="15">
    <fill>
      <patternFill patternType="none"/>
    </fill>
    <fill>
      <patternFill patternType="gray125"/>
    </fill>
    <fill>
      <patternFill patternType="solid">
        <fgColor rgb="FF00FF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</fills>
  <borders count="10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thin">
        <color theme="0" tint="-0.14999847407452621"/>
      </bottom>
      <diagonal/>
    </border>
    <border>
      <left style="medium">
        <color auto="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auto="1"/>
      </left>
      <right/>
      <top style="thin">
        <color theme="0" tint="-0.1499984740745262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medium">
        <color auto="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medium">
        <color auto="1"/>
      </right>
      <top style="thin">
        <color theme="0" tint="-0.1499984740745262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theme="0" tint="-0.1499984740745262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theme="0" tint="-0.14999847407452621"/>
      </bottom>
      <diagonal/>
    </border>
    <border>
      <left style="medium">
        <color auto="1"/>
      </left>
      <right/>
      <top/>
      <bottom style="thin">
        <color theme="0" tint="-0.1499984740745262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theme="0" tint="-0.1499984740745262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theme="0" tint="-0.1499984740745262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theme="0" tint="-0.14999847407452621"/>
      </top>
      <bottom/>
      <diagonal/>
    </border>
    <border>
      <left style="thin">
        <color auto="1"/>
      </left>
      <right style="thin">
        <color auto="1"/>
      </right>
      <top style="thin">
        <color theme="0" tint="-0.14999847407452621"/>
      </top>
      <bottom style="medium">
        <color indexed="64"/>
      </bottom>
      <diagonal/>
    </border>
    <border>
      <left style="medium">
        <color auto="1"/>
      </left>
      <right/>
      <top style="thin">
        <color theme="0" tint="-0.14999847407452621"/>
      </top>
      <bottom/>
      <diagonal/>
    </border>
    <border>
      <left style="medium">
        <color auto="1"/>
      </left>
      <right style="thin">
        <color indexed="64"/>
      </right>
      <top/>
      <bottom style="thin">
        <color theme="0" tint="-0.14999847407452621"/>
      </bottom>
      <diagonal/>
    </border>
    <border>
      <left style="medium">
        <color auto="1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auto="1"/>
      </left>
      <right style="thin">
        <color indexed="64"/>
      </right>
      <top style="thin">
        <color theme="0" tint="-0.14999847407452621"/>
      </top>
      <bottom style="medium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double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</borders>
  <cellStyleXfs count="651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83">
    <xf numFmtId="0" fontId="0" fillId="0" borderId="0" xfId="0"/>
    <xf numFmtId="0" fontId="0" fillId="0" borderId="0" xfId="0" applyAlignment="1">
      <alignment horizontal="left"/>
    </xf>
    <xf numFmtId="0" fontId="0" fillId="0" borderId="0" xfId="0" applyFill="1"/>
    <xf numFmtId="0" fontId="9" fillId="0" borderId="0" xfId="0" applyFont="1"/>
    <xf numFmtId="0" fontId="10" fillId="0" borderId="0" xfId="0" applyFont="1"/>
    <xf numFmtId="0" fontId="11" fillId="0" borderId="0" xfId="0" applyFont="1" applyAlignment="1"/>
    <xf numFmtId="0" fontId="11" fillId="0" borderId="2" xfId="0" applyFont="1" applyBorder="1"/>
    <xf numFmtId="0" fontId="13" fillId="0" borderId="0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vertical="center"/>
    </xf>
    <xf numFmtId="0" fontId="13" fillId="4" borderId="1" xfId="0" applyFont="1" applyFill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21" fillId="0" borderId="0" xfId="0" applyFont="1"/>
    <xf numFmtId="0" fontId="23" fillId="0" borderId="4" xfId="0" applyFont="1" applyFill="1" applyBorder="1"/>
    <xf numFmtId="0" fontId="23" fillId="0" borderId="12" xfId="0" applyFont="1" applyFill="1" applyBorder="1"/>
    <xf numFmtId="0" fontId="23" fillId="0" borderId="29" xfId="0" applyFont="1" applyFill="1" applyBorder="1"/>
    <xf numFmtId="0" fontId="24" fillId="0" borderId="9" xfId="0" applyFont="1" applyBorder="1"/>
    <xf numFmtId="0" fontId="20" fillId="0" borderId="0" xfId="0" applyFont="1" applyBorder="1" applyAlignment="1"/>
    <xf numFmtId="0" fontId="21" fillId="0" borderId="0" xfId="0" applyFont="1" applyBorder="1"/>
    <xf numFmtId="0" fontId="22" fillId="0" borderId="0" xfId="0" applyFont="1" applyFill="1" applyBorder="1"/>
    <xf numFmtId="0" fontId="21" fillId="0" borderId="0" xfId="0" applyFont="1" applyFill="1" applyBorder="1"/>
    <xf numFmtId="0" fontId="23" fillId="0" borderId="0" xfId="0" applyFont="1" applyFill="1" applyBorder="1" applyAlignment="1"/>
    <xf numFmtId="0" fontId="23" fillId="0" borderId="4" xfId="0" applyFont="1" applyBorder="1"/>
    <xf numFmtId="0" fontId="23" fillId="0" borderId="28" xfId="0" applyFont="1" applyBorder="1"/>
    <xf numFmtId="0" fontId="23" fillId="0" borderId="6" xfId="0" applyFont="1" applyBorder="1"/>
    <xf numFmtId="0" fontId="24" fillId="0" borderId="30" xfId="0" applyFont="1" applyBorder="1"/>
    <xf numFmtId="0" fontId="24" fillId="0" borderId="31" xfId="0" applyFont="1" applyBorder="1"/>
    <xf numFmtId="0" fontId="24" fillId="0" borderId="32" xfId="0" applyFont="1" applyBorder="1"/>
    <xf numFmtId="0" fontId="24" fillId="0" borderId="0" xfId="0" applyFont="1" applyBorder="1"/>
    <xf numFmtId="0" fontId="24" fillId="0" borderId="0" xfId="0" applyFont="1"/>
    <xf numFmtId="0" fontId="24" fillId="3" borderId="34" xfId="0" applyFont="1" applyFill="1" applyBorder="1"/>
    <xf numFmtId="0" fontId="24" fillId="3" borderId="36" xfId="0" applyFont="1" applyFill="1" applyBorder="1"/>
    <xf numFmtId="0" fontId="24" fillId="0" borderId="0" xfId="0" applyFont="1" applyFill="1" applyBorder="1"/>
    <xf numFmtId="0" fontId="24" fillId="0" borderId="31" xfId="0" applyFont="1" applyFill="1" applyBorder="1"/>
    <xf numFmtId="0" fontId="24" fillId="0" borderId="0" xfId="0" applyFont="1" applyFill="1" applyBorder="1" applyAlignment="1">
      <alignment vertical="center"/>
    </xf>
    <xf numFmtId="0" fontId="24" fillId="0" borderId="52" xfId="0" applyFont="1" applyBorder="1" applyAlignment="1">
      <alignment vertical="center"/>
    </xf>
    <xf numFmtId="0" fontId="24" fillId="0" borderId="21" xfId="0" applyFont="1" applyBorder="1" applyAlignment="1">
      <alignment vertical="center"/>
    </xf>
    <xf numFmtId="0" fontId="24" fillId="0" borderId="24" xfId="0" applyFont="1" applyBorder="1" applyAlignment="1">
      <alignment vertical="center"/>
    </xf>
    <xf numFmtId="0" fontId="23" fillId="0" borderId="27" xfId="0" applyFont="1" applyFill="1" applyBorder="1"/>
    <xf numFmtId="0" fontId="23" fillId="0" borderId="28" xfId="0" applyFont="1" applyFill="1" applyBorder="1"/>
    <xf numFmtId="0" fontId="23" fillId="0" borderId="29" xfId="0" applyFont="1" applyBorder="1"/>
    <xf numFmtId="0" fontId="24" fillId="0" borderId="7" xfId="0" applyFont="1" applyBorder="1"/>
    <xf numFmtId="0" fontId="24" fillId="3" borderId="8" xfId="0" applyFont="1" applyFill="1" applyBorder="1"/>
    <xf numFmtId="0" fontId="24" fillId="0" borderId="41" xfId="0" applyFont="1" applyBorder="1"/>
    <xf numFmtId="0" fontId="24" fillId="3" borderId="58" xfId="0" applyFont="1" applyFill="1" applyBorder="1"/>
    <xf numFmtId="0" fontId="24" fillId="3" borderId="11" xfId="0" applyFont="1" applyFill="1" applyBorder="1"/>
    <xf numFmtId="0" fontId="24" fillId="0" borderId="55" xfId="0" applyFont="1" applyBorder="1"/>
    <xf numFmtId="0" fontId="24" fillId="0" borderId="38" xfId="0" applyFont="1" applyBorder="1"/>
    <xf numFmtId="0" fontId="24" fillId="3" borderId="40" xfId="0" applyFont="1" applyFill="1" applyBorder="1"/>
    <xf numFmtId="0" fontId="24" fillId="0" borderId="24" xfId="0" applyFont="1" applyBorder="1"/>
    <xf numFmtId="0" fontId="24" fillId="0" borderId="25" xfId="0" applyFont="1" applyBorder="1"/>
    <xf numFmtId="0" fontId="24" fillId="3" borderId="26" xfId="0" applyFont="1" applyFill="1" applyBorder="1"/>
    <xf numFmtId="0" fontId="24" fillId="0" borderId="38" xfId="0" applyFont="1" applyFill="1" applyBorder="1"/>
    <xf numFmtId="0" fontId="24" fillId="0" borderId="56" xfId="0" applyFont="1" applyBorder="1"/>
    <xf numFmtId="0" fontId="24" fillId="0" borderId="39" xfId="0" applyFont="1" applyBorder="1"/>
    <xf numFmtId="0" fontId="24" fillId="3" borderId="20" xfId="0" applyFont="1" applyFill="1" applyBorder="1"/>
    <xf numFmtId="0" fontId="23" fillId="0" borderId="27" xfId="0" applyFont="1" applyBorder="1"/>
    <xf numFmtId="0" fontId="26" fillId="0" borderId="28" xfId="0" applyFont="1" applyBorder="1"/>
    <xf numFmtId="0" fontId="11" fillId="0" borderId="0" xfId="0" applyFont="1"/>
    <xf numFmtId="0" fontId="27" fillId="0" borderId="0" xfId="0" applyFont="1"/>
    <xf numFmtId="0" fontId="19" fillId="0" borderId="0" xfId="0" applyFont="1" applyFill="1" applyBorder="1" applyAlignment="1">
      <alignment horizontal="center" vertical="center"/>
    </xf>
    <xf numFmtId="0" fontId="20" fillId="0" borderId="0" xfId="0" applyFont="1"/>
    <xf numFmtId="0" fontId="21" fillId="0" borderId="0" xfId="0" applyFont="1" applyBorder="1" applyAlignment="1">
      <alignment horizontal="center"/>
    </xf>
    <xf numFmtId="0" fontId="21" fillId="0" borderId="0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right" vertical="center"/>
    </xf>
    <xf numFmtId="0" fontId="21" fillId="0" borderId="0" xfId="0" applyFont="1" applyBorder="1" applyAlignment="1">
      <alignment horizontal="left" vertical="top" wrapText="1"/>
    </xf>
    <xf numFmtId="0" fontId="21" fillId="0" borderId="0" xfId="0" applyFont="1" applyBorder="1" applyAlignment="1">
      <alignment vertical="center"/>
    </xf>
    <xf numFmtId="0" fontId="30" fillId="0" borderId="2" xfId="0" applyFont="1" applyBorder="1" applyAlignment="1"/>
    <xf numFmtId="0" fontId="30" fillId="2" borderId="18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/>
    </xf>
    <xf numFmtId="0" fontId="25" fillId="6" borderId="1" xfId="0" applyFont="1" applyFill="1" applyBorder="1"/>
    <xf numFmtId="0" fontId="24" fillId="3" borderId="1" xfId="0" applyFont="1" applyFill="1" applyBorder="1"/>
    <xf numFmtId="0" fontId="24" fillId="0" borderId="0" xfId="0" applyFont="1" applyBorder="1" applyAlignment="1">
      <alignment horizontal="right"/>
    </xf>
    <xf numFmtId="0" fontId="24" fillId="0" borderId="1" xfId="0" applyFont="1" applyFill="1" applyBorder="1" applyAlignment="1">
      <alignment horizontal="left" vertical="center"/>
    </xf>
    <xf numFmtId="0" fontId="24" fillId="0" borderId="57" xfId="0" applyFont="1" applyBorder="1" applyAlignment="1">
      <alignment horizontal="center"/>
    </xf>
    <xf numFmtId="0" fontId="24" fillId="0" borderId="40" xfId="0" applyFont="1" applyBorder="1" applyAlignment="1">
      <alignment horizontal="center"/>
    </xf>
    <xf numFmtId="0" fontId="24" fillId="0" borderId="26" xfId="0" applyFont="1" applyBorder="1" applyAlignment="1">
      <alignment horizontal="center"/>
    </xf>
    <xf numFmtId="0" fontId="24" fillId="0" borderId="55" xfId="0" applyFont="1" applyBorder="1" applyAlignment="1">
      <alignment horizontal="right"/>
    </xf>
    <xf numFmtId="0" fontId="31" fillId="0" borderId="40" xfId="0" applyFont="1" applyBorder="1" applyAlignment="1">
      <alignment horizontal="center"/>
    </xf>
    <xf numFmtId="0" fontId="24" fillId="0" borderId="52" xfId="0" applyFont="1" applyFill="1" applyBorder="1" applyAlignment="1">
      <alignment horizontal="right" vertical="center" wrapText="1"/>
    </xf>
    <xf numFmtId="0" fontId="31" fillId="0" borderId="51" xfId="0" applyFont="1" applyFill="1" applyBorder="1" applyAlignment="1">
      <alignment horizontal="center" vertical="center"/>
    </xf>
    <xf numFmtId="0" fontId="24" fillId="0" borderId="21" xfId="0" applyFont="1" applyFill="1" applyBorder="1" applyAlignment="1">
      <alignment horizontal="right" vertical="center" wrapText="1"/>
    </xf>
    <xf numFmtId="0" fontId="24" fillId="0" borderId="22" xfId="0" applyFont="1" applyFill="1" applyBorder="1" applyAlignment="1">
      <alignment horizontal="left" vertical="center"/>
    </xf>
    <xf numFmtId="0" fontId="31" fillId="0" borderId="23" xfId="0" applyFont="1" applyFill="1" applyBorder="1" applyAlignment="1">
      <alignment horizontal="center" vertical="center"/>
    </xf>
    <xf numFmtId="0" fontId="23" fillId="0" borderId="29" xfId="0" applyFont="1" applyFill="1" applyBorder="1" applyAlignment="1">
      <alignment horizontal="left"/>
    </xf>
    <xf numFmtId="0" fontId="25" fillId="6" borderId="20" xfId="0" applyFont="1" applyFill="1" applyBorder="1"/>
    <xf numFmtId="0" fontId="23" fillId="0" borderId="0" xfId="0" applyFont="1"/>
    <xf numFmtId="0" fontId="24" fillId="0" borderId="43" xfId="0" applyFont="1" applyBorder="1"/>
    <xf numFmtId="0" fontId="25" fillId="6" borderId="45" xfId="0" applyFont="1" applyFill="1" applyBorder="1"/>
    <xf numFmtId="0" fontId="25" fillId="6" borderId="46" xfId="0" applyFont="1" applyFill="1" applyBorder="1"/>
    <xf numFmtId="0" fontId="23" fillId="0" borderId="0" xfId="0" applyFont="1" applyFill="1" applyBorder="1"/>
    <xf numFmtId="0" fontId="24" fillId="0" borderId="0" xfId="0" applyFont="1" applyBorder="1" applyAlignment="1">
      <alignment vertical="center"/>
    </xf>
    <xf numFmtId="0" fontId="25" fillId="0" borderId="0" xfId="0" applyFont="1" applyFill="1" applyBorder="1"/>
    <xf numFmtId="0" fontId="24" fillId="0" borderId="0" xfId="0" applyFont="1" applyBorder="1" applyAlignment="1"/>
    <xf numFmtId="0" fontId="25" fillId="6" borderId="26" xfId="0" applyFont="1" applyFill="1" applyBorder="1"/>
    <xf numFmtId="0" fontId="25" fillId="6" borderId="51" xfId="0" applyFont="1" applyFill="1" applyBorder="1"/>
    <xf numFmtId="0" fontId="25" fillId="6" borderId="22" xfId="0" applyFont="1" applyFill="1" applyBorder="1"/>
    <xf numFmtId="0" fontId="25" fillId="6" borderId="23" xfId="0" applyFont="1" applyFill="1" applyBorder="1"/>
    <xf numFmtId="0" fontId="25" fillId="6" borderId="25" xfId="0" applyFont="1" applyFill="1" applyBorder="1"/>
    <xf numFmtId="0" fontId="25" fillId="6" borderId="44" xfId="0" applyFont="1" applyFill="1" applyBorder="1"/>
    <xf numFmtId="0" fontId="31" fillId="0" borderId="26" xfId="0" applyFont="1" applyBorder="1" applyAlignment="1">
      <alignment horizontal="center"/>
    </xf>
    <xf numFmtId="0" fontId="33" fillId="3" borderId="1" xfId="0" applyFont="1" applyFill="1" applyBorder="1" applyAlignment="1">
      <alignment vertical="center"/>
    </xf>
    <xf numFmtId="0" fontId="31" fillId="0" borderId="51" xfId="0" applyFont="1" applyBorder="1" applyAlignment="1">
      <alignment horizontal="center" vertical="center"/>
    </xf>
    <xf numFmtId="0" fontId="24" fillId="0" borderId="56" xfId="0" applyFont="1" applyFill="1" applyBorder="1" applyAlignment="1">
      <alignment horizontal="right" vertical="center" wrapText="1"/>
    </xf>
    <xf numFmtId="0" fontId="31" fillId="0" borderId="20" xfId="0" applyFont="1" applyFill="1" applyBorder="1" applyAlignment="1">
      <alignment horizontal="center" vertical="center"/>
    </xf>
    <xf numFmtId="0" fontId="19" fillId="0" borderId="0" xfId="0" applyFont="1" applyBorder="1" applyAlignment="1"/>
    <xf numFmtId="0" fontId="28" fillId="0" borderId="0" xfId="0" applyFont="1" applyBorder="1" applyAlignment="1"/>
    <xf numFmtId="0" fontId="23" fillId="0" borderId="28" xfId="0" applyFont="1" applyBorder="1" applyAlignment="1"/>
    <xf numFmtId="0" fontId="24" fillId="0" borderId="55" xfId="0" applyFont="1" applyBorder="1" applyAlignment="1">
      <alignment vertical="center" wrapText="1"/>
    </xf>
    <xf numFmtId="0" fontId="24" fillId="0" borderId="38" xfId="0" applyFont="1" applyBorder="1" applyAlignment="1">
      <alignment vertical="center"/>
    </xf>
    <xf numFmtId="0" fontId="24" fillId="0" borderId="40" xfId="0" applyFont="1" applyFill="1" applyBorder="1" applyAlignment="1">
      <alignment horizontal="center" vertical="center"/>
    </xf>
    <xf numFmtId="0" fontId="24" fillId="0" borderId="54" xfId="0" applyFont="1" applyFill="1" applyBorder="1"/>
    <xf numFmtId="0" fontId="24" fillId="0" borderId="40" xfId="0" applyFont="1" applyFill="1" applyBorder="1" applyAlignment="1">
      <alignment horizontal="center"/>
    </xf>
    <xf numFmtId="0" fontId="24" fillId="0" borderId="25" xfId="0" applyFont="1" applyFill="1" applyBorder="1"/>
    <xf numFmtId="0" fontId="24" fillId="0" borderId="26" xfId="0" applyFont="1" applyFill="1" applyBorder="1" applyAlignment="1">
      <alignment horizontal="center"/>
    </xf>
    <xf numFmtId="0" fontId="24" fillId="0" borderId="8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left"/>
    </xf>
    <xf numFmtId="0" fontId="24" fillId="0" borderId="58" xfId="0" applyFont="1" applyFill="1" applyBorder="1" applyAlignment="1">
      <alignment horizontal="center"/>
    </xf>
    <xf numFmtId="0" fontId="24" fillId="0" borderId="56" xfId="0" applyFont="1" applyBorder="1" applyAlignment="1">
      <alignment horizontal="right" vertical="center" wrapText="1"/>
    </xf>
    <xf numFmtId="0" fontId="24" fillId="0" borderId="39" xfId="0" applyFont="1" applyBorder="1" applyAlignment="1">
      <alignment horizontal="left" vertical="top"/>
    </xf>
    <xf numFmtId="0" fontId="24" fillId="0" borderId="20" xfId="0" applyFont="1" applyBorder="1" applyAlignment="1">
      <alignment horizontal="center" vertical="center"/>
    </xf>
    <xf numFmtId="0" fontId="21" fillId="0" borderId="0" xfId="0" applyFont="1" applyBorder="1" applyAlignment="1"/>
    <xf numFmtId="2" fontId="25" fillId="6" borderId="44" xfId="0" applyNumberFormat="1" applyFont="1" applyFill="1" applyBorder="1"/>
    <xf numFmtId="2" fontId="25" fillId="6" borderId="45" xfId="0" applyNumberFormat="1" applyFont="1" applyFill="1" applyBorder="1"/>
    <xf numFmtId="0" fontId="23" fillId="0" borderId="74" xfId="0" applyFont="1" applyBorder="1" applyAlignment="1">
      <alignment horizontal="center"/>
    </xf>
    <xf numFmtId="0" fontId="23" fillId="0" borderId="75" xfId="0" applyFont="1" applyBorder="1" applyAlignment="1">
      <alignment horizontal="center"/>
    </xf>
    <xf numFmtId="0" fontId="24" fillId="0" borderId="7" xfId="0" applyFont="1" applyBorder="1" applyAlignment="1">
      <alignment horizontal="center"/>
    </xf>
    <xf numFmtId="2" fontId="24" fillId="3" borderId="38" xfId="0" applyNumberFormat="1" applyFont="1" applyFill="1" applyBorder="1"/>
    <xf numFmtId="2" fontId="24" fillId="3" borderId="40" xfId="0" applyNumberFormat="1" applyFont="1" applyFill="1" applyBorder="1"/>
    <xf numFmtId="2" fontId="24" fillId="3" borderId="33" xfId="0" applyNumberFormat="1" applyFont="1" applyFill="1" applyBorder="1"/>
    <xf numFmtId="2" fontId="24" fillId="3" borderId="34" xfId="0" applyNumberFormat="1" applyFont="1" applyFill="1" applyBorder="1"/>
    <xf numFmtId="0" fontId="24" fillId="0" borderId="9" xfId="0" applyFont="1" applyBorder="1" applyAlignment="1">
      <alignment horizontal="center"/>
    </xf>
    <xf numFmtId="2" fontId="24" fillId="3" borderId="39" xfId="0" applyNumberFormat="1" applyFont="1" applyFill="1" applyBorder="1"/>
    <xf numFmtId="2" fontId="24" fillId="3" borderId="20" xfId="0" applyNumberFormat="1" applyFont="1" applyFill="1" applyBorder="1"/>
    <xf numFmtId="0" fontId="19" fillId="0" borderId="0" xfId="0" applyFont="1" applyBorder="1" applyAlignment="1">
      <alignment vertical="center"/>
    </xf>
    <xf numFmtId="0" fontId="23" fillId="0" borderId="6" xfId="0" applyFont="1" applyFill="1" applyBorder="1" applyAlignment="1">
      <alignment horizontal="left"/>
    </xf>
    <xf numFmtId="0" fontId="24" fillId="0" borderId="56" xfId="0" applyFont="1" applyFill="1" applyBorder="1" applyAlignment="1">
      <alignment vertical="center"/>
    </xf>
    <xf numFmtId="0" fontId="24" fillId="0" borderId="39" xfId="0" applyFont="1" applyBorder="1" applyAlignment="1">
      <alignment horizontal="left" vertical="top" wrapText="1"/>
    </xf>
    <xf numFmtId="0" fontId="24" fillId="0" borderId="48" xfId="0" applyFont="1" applyFill="1" applyBorder="1" applyAlignment="1">
      <alignment horizontal="center"/>
    </xf>
    <xf numFmtId="0" fontId="24" fillId="0" borderId="49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59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/>
    </xf>
    <xf numFmtId="0" fontId="24" fillId="0" borderId="25" xfId="0" applyFont="1" applyFill="1" applyBorder="1" applyAlignment="1"/>
    <xf numFmtId="0" fontId="38" fillId="0" borderId="28" xfId="0" applyFont="1" applyFill="1" applyBorder="1"/>
    <xf numFmtId="0" fontId="25" fillId="6" borderId="78" xfId="0" applyFont="1" applyFill="1" applyBorder="1"/>
    <xf numFmtId="2" fontId="25" fillId="6" borderId="78" xfId="0" applyNumberFormat="1" applyFont="1" applyFill="1" applyBorder="1"/>
    <xf numFmtId="0" fontId="15" fillId="6" borderId="54" xfId="0" applyFont="1" applyFill="1" applyBorder="1" applyAlignment="1">
      <alignment horizontal="center"/>
    </xf>
    <xf numFmtId="0" fontId="24" fillId="0" borderId="22" xfId="0" applyFont="1" applyBorder="1" applyAlignment="1">
      <alignment horizontal="left" vertical="top" wrapText="1"/>
    </xf>
    <xf numFmtId="0" fontId="24" fillId="3" borderId="1" xfId="0" applyFont="1" applyFill="1" applyBorder="1" applyAlignment="1">
      <alignment horizontal="left" vertical="center"/>
    </xf>
    <xf numFmtId="0" fontId="24" fillId="3" borderId="22" xfId="0" applyFont="1" applyFill="1" applyBorder="1" applyAlignment="1">
      <alignment horizontal="left" vertical="center"/>
    </xf>
    <xf numFmtId="0" fontId="24" fillId="3" borderId="38" xfId="0" applyFont="1" applyFill="1" applyBorder="1" applyAlignment="1">
      <alignment horizontal="left" vertical="center"/>
    </xf>
    <xf numFmtId="0" fontId="24" fillId="3" borderId="25" xfId="0" applyFont="1" applyFill="1" applyBorder="1" applyAlignment="1">
      <alignment horizontal="left" vertical="center"/>
    </xf>
    <xf numFmtId="0" fontId="24" fillId="3" borderId="39" xfId="0" applyFont="1" applyFill="1" applyBorder="1" applyAlignment="1">
      <alignment horizontal="left" vertical="center"/>
    </xf>
    <xf numFmtId="0" fontId="24" fillId="3" borderId="54" xfId="0" applyFont="1" applyFill="1" applyBorder="1" applyAlignment="1">
      <alignment horizontal="left" vertical="center"/>
    </xf>
    <xf numFmtId="0" fontId="24" fillId="3" borderId="0" xfId="0" applyFont="1" applyFill="1" applyBorder="1" applyAlignment="1">
      <alignment horizontal="left" vertical="center"/>
    </xf>
    <xf numFmtId="0" fontId="24" fillId="3" borderId="60" xfId="0" applyFont="1" applyFill="1" applyBorder="1" applyAlignment="1">
      <alignment horizontal="left" vertical="center"/>
    </xf>
    <xf numFmtId="0" fontId="25" fillId="3" borderId="38" xfId="0" applyFont="1" applyFill="1" applyBorder="1" applyAlignment="1">
      <alignment horizontal="left" vertical="center"/>
    </xf>
    <xf numFmtId="0" fontId="15" fillId="6" borderId="1" xfId="0" applyFont="1" applyFill="1" applyBorder="1" applyAlignment="1">
      <alignment horizontal="center"/>
    </xf>
    <xf numFmtId="0" fontId="22" fillId="0" borderId="21" xfId="0" applyFont="1" applyBorder="1" applyAlignment="1">
      <alignment vertical="center"/>
    </xf>
    <xf numFmtId="0" fontId="21" fillId="0" borderId="27" xfId="0" applyFont="1" applyBorder="1"/>
    <xf numFmtId="0" fontId="21" fillId="0" borderId="24" xfId="0" applyFont="1" applyBorder="1"/>
    <xf numFmtId="0" fontId="21" fillId="0" borderId="21" xfId="0" applyFont="1" applyBorder="1"/>
    <xf numFmtId="0" fontId="24" fillId="3" borderId="38" xfId="0" applyFont="1" applyFill="1" applyBorder="1"/>
    <xf numFmtId="0" fontId="24" fillId="3" borderId="39" xfId="0" applyFont="1" applyFill="1" applyBorder="1"/>
    <xf numFmtId="0" fontId="24" fillId="0" borderId="21" xfId="0" applyFont="1" applyBorder="1"/>
    <xf numFmtId="0" fontId="24" fillId="0" borderId="55" xfId="0" applyFont="1" applyBorder="1" applyAlignment="1">
      <alignment horizontal="center"/>
    </xf>
    <xf numFmtId="164" fontId="24" fillId="0" borderId="0" xfId="0" applyNumberFormat="1" applyFont="1" applyFill="1" applyBorder="1"/>
    <xf numFmtId="0" fontId="24" fillId="0" borderId="0" xfId="0" applyFont="1" applyFill="1"/>
    <xf numFmtId="0" fontId="21" fillId="0" borderId="0" xfId="0" applyFont="1" applyFill="1"/>
    <xf numFmtId="164" fontId="24" fillId="3" borderId="36" xfId="0" applyNumberFormat="1" applyFont="1" applyFill="1" applyBorder="1"/>
    <xf numFmtId="164" fontId="24" fillId="3" borderId="34" xfId="0" applyNumberFormat="1" applyFont="1" applyFill="1" applyBorder="1"/>
    <xf numFmtId="164" fontId="24" fillId="3" borderId="35" xfId="0" applyNumberFormat="1" applyFont="1" applyFill="1" applyBorder="1"/>
    <xf numFmtId="164" fontId="39" fillId="0" borderId="0" xfId="0" applyNumberFormat="1" applyFont="1" applyFill="1" applyBorder="1"/>
    <xf numFmtId="0" fontId="24" fillId="3" borderId="0" xfId="0" applyFont="1" applyFill="1" applyBorder="1"/>
    <xf numFmtId="0" fontId="24" fillId="3" borderId="10" xfId="0" applyFont="1" applyFill="1" applyBorder="1"/>
    <xf numFmtId="0" fontId="24" fillId="3" borderId="60" xfId="0" applyFont="1" applyFill="1" applyBorder="1"/>
    <xf numFmtId="164" fontId="24" fillId="3" borderId="42" xfId="0" applyNumberFormat="1" applyFont="1" applyFill="1" applyBorder="1"/>
    <xf numFmtId="0" fontId="24" fillId="0" borderId="82" xfId="0" applyFont="1" applyBorder="1"/>
    <xf numFmtId="164" fontId="24" fillId="3" borderId="83" xfId="0" applyNumberFormat="1" applyFont="1" applyFill="1" applyBorder="1"/>
    <xf numFmtId="0" fontId="24" fillId="0" borderId="52" xfId="0" applyFont="1" applyBorder="1"/>
    <xf numFmtId="0" fontId="23" fillId="0" borderId="4" xfId="0" applyFont="1" applyBorder="1" applyAlignment="1">
      <alignment horizontal="left"/>
    </xf>
    <xf numFmtId="0" fontId="24" fillId="3" borderId="25" xfId="0" applyFont="1" applyFill="1" applyBorder="1"/>
    <xf numFmtId="0" fontId="23" fillId="0" borderId="29" xfId="0" applyFont="1" applyBorder="1" applyAlignment="1">
      <alignment horizontal="left"/>
    </xf>
    <xf numFmtId="0" fontId="24" fillId="0" borderId="25" xfId="0" applyFont="1" applyBorder="1" applyAlignment="1"/>
    <xf numFmtId="0" fontId="26" fillId="6" borderId="8" xfId="0" applyFont="1" applyFill="1" applyBorder="1"/>
    <xf numFmtId="0" fontId="26" fillId="6" borderId="11" xfId="0" applyFont="1" applyFill="1" applyBorder="1"/>
    <xf numFmtId="0" fontId="26" fillId="0" borderId="0" xfId="0" applyFont="1" applyFill="1" applyBorder="1"/>
    <xf numFmtId="0" fontId="26" fillId="0" borderId="6" xfId="0" applyFont="1" applyBorder="1"/>
    <xf numFmtId="0" fontId="21" fillId="3" borderId="38" xfId="0" applyFont="1" applyFill="1" applyBorder="1"/>
    <xf numFmtId="0" fontId="21" fillId="3" borderId="39" xfId="0" applyFont="1" applyFill="1" applyBorder="1"/>
    <xf numFmtId="0" fontId="26" fillId="6" borderId="51" xfId="0" applyFont="1" applyFill="1" applyBorder="1"/>
    <xf numFmtId="0" fontId="23" fillId="0" borderId="85" xfId="0" applyFont="1" applyBorder="1" applyAlignment="1">
      <alignment vertical="center"/>
    </xf>
    <xf numFmtId="0" fontId="23" fillId="0" borderId="86" xfId="0" applyFont="1" applyBorder="1" applyAlignment="1">
      <alignment vertical="center"/>
    </xf>
    <xf numFmtId="0" fontId="26" fillId="7" borderId="68" xfId="0" applyFont="1" applyFill="1" applyBorder="1"/>
    <xf numFmtId="0" fontId="26" fillId="7" borderId="51" xfId="0" applyFont="1" applyFill="1" applyBorder="1"/>
    <xf numFmtId="0" fontId="26" fillId="7" borderId="23" xfId="0" applyFont="1" applyFill="1" applyBorder="1"/>
    <xf numFmtId="0" fontId="25" fillId="0" borderId="0" xfId="0" applyFont="1" applyFill="1" applyBorder="1" applyAlignment="1">
      <alignment horizontal="center"/>
    </xf>
    <xf numFmtId="0" fontId="24" fillId="3" borderId="54" xfId="0" applyFont="1" applyFill="1" applyBorder="1"/>
    <xf numFmtId="0" fontId="33" fillId="3" borderId="54" xfId="0" applyFont="1" applyFill="1" applyBorder="1" applyAlignment="1">
      <alignment vertical="center"/>
    </xf>
    <xf numFmtId="0" fontId="30" fillId="0" borderId="0" xfId="0" applyFont="1" applyFill="1" applyBorder="1" applyAlignment="1"/>
    <xf numFmtId="0" fontId="24" fillId="0" borderId="69" xfId="0" applyFont="1" applyFill="1" applyBorder="1" applyAlignment="1"/>
    <xf numFmtId="0" fontId="24" fillId="0" borderId="21" xfId="0" applyFont="1" applyFill="1" applyBorder="1" applyAlignment="1"/>
    <xf numFmtId="0" fontId="25" fillId="6" borderId="68" xfId="0" applyFont="1" applyFill="1" applyBorder="1" applyAlignment="1">
      <alignment horizontal="center"/>
    </xf>
    <xf numFmtId="0" fontId="25" fillId="6" borderId="23" xfId="0" applyFont="1" applyFill="1" applyBorder="1" applyAlignment="1">
      <alignment horizontal="center"/>
    </xf>
    <xf numFmtId="0" fontId="24" fillId="0" borderId="69" xfId="0" applyFont="1" applyBorder="1"/>
    <xf numFmtId="0" fontId="26" fillId="6" borderId="68" xfId="0" applyFont="1" applyFill="1" applyBorder="1" applyAlignment="1">
      <alignment horizontal="center"/>
    </xf>
    <xf numFmtId="0" fontId="26" fillId="6" borderId="51" xfId="0" applyFont="1" applyFill="1" applyBorder="1" applyAlignment="1">
      <alignment horizontal="center"/>
    </xf>
    <xf numFmtId="0" fontId="26" fillId="6" borderId="23" xfId="0" applyFont="1" applyFill="1" applyBorder="1" applyAlignment="1">
      <alignment horizontal="center"/>
    </xf>
    <xf numFmtId="0" fontId="21" fillId="0" borderId="69" xfId="0" applyFont="1" applyBorder="1"/>
    <xf numFmtId="0" fontId="21" fillId="0" borderId="52" xfId="0" applyFont="1" applyBorder="1"/>
    <xf numFmtId="0" fontId="24" fillId="0" borderId="48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4" fillId="0" borderId="55" xfId="0" applyFont="1" applyFill="1" applyBorder="1"/>
    <xf numFmtId="0" fontId="24" fillId="0" borderId="24" xfId="0" applyFont="1" applyFill="1" applyBorder="1"/>
    <xf numFmtId="0" fontId="24" fillId="0" borderId="56" xfId="0" applyFont="1" applyFill="1" applyBorder="1"/>
    <xf numFmtId="0" fontId="20" fillId="0" borderId="0" xfId="0" applyFont="1" applyFill="1" applyBorder="1" applyAlignment="1"/>
    <xf numFmtId="0" fontId="23" fillId="0" borderId="27" xfId="0" applyFont="1" applyFill="1" applyBorder="1" applyAlignment="1">
      <alignment horizontal="center"/>
    </xf>
    <xf numFmtId="0" fontId="41" fillId="0" borderId="5" xfId="0" applyFont="1" applyFill="1" applyBorder="1" applyAlignment="1">
      <alignment horizontal="center"/>
    </xf>
    <xf numFmtId="0" fontId="23" fillId="0" borderId="29" xfId="0" applyFont="1" applyFill="1" applyBorder="1" applyAlignment="1">
      <alignment horizontal="center"/>
    </xf>
    <xf numFmtId="164" fontId="25" fillId="6" borderId="40" xfId="0" applyNumberFormat="1" applyFont="1" applyFill="1" applyBorder="1"/>
    <xf numFmtId="164" fontId="25" fillId="6" borderId="26" xfId="0" applyNumberFormat="1" applyFont="1" applyFill="1" applyBorder="1"/>
    <xf numFmtId="164" fontId="25" fillId="6" borderId="20" xfId="0" applyNumberFormat="1" applyFont="1" applyFill="1" applyBorder="1"/>
    <xf numFmtId="0" fontId="24" fillId="0" borderId="15" xfId="0" applyFont="1" applyBorder="1"/>
    <xf numFmtId="0" fontId="24" fillId="0" borderId="87" xfId="0" applyFont="1" applyBorder="1"/>
    <xf numFmtId="0" fontId="24" fillId="3" borderId="17" xfId="0" applyFont="1" applyFill="1" applyBorder="1"/>
    <xf numFmtId="0" fontId="25" fillId="6" borderId="39" xfId="0" applyFont="1" applyFill="1" applyBorder="1"/>
    <xf numFmtId="0" fontId="24" fillId="0" borderId="0" xfId="0" applyFont="1" applyFill="1" applyBorder="1" applyAlignment="1">
      <alignment horizontal="center"/>
    </xf>
    <xf numFmtId="2" fontId="24" fillId="0" borderId="0" xfId="0" applyNumberFormat="1" applyFont="1" applyFill="1" applyBorder="1"/>
    <xf numFmtId="0" fontId="23" fillId="0" borderId="0" xfId="0" applyFont="1" applyFill="1" applyBorder="1" applyAlignment="1">
      <alignment horizontal="center"/>
    </xf>
    <xf numFmtId="2" fontId="24" fillId="3" borderId="89" xfId="0" applyNumberFormat="1" applyFont="1" applyFill="1" applyBorder="1"/>
    <xf numFmtId="2" fontId="24" fillId="3" borderId="35" xfId="0" applyNumberFormat="1" applyFont="1" applyFill="1" applyBorder="1"/>
    <xf numFmtId="0" fontId="36" fillId="0" borderId="0" xfId="0" applyFont="1" applyBorder="1" applyAlignment="1"/>
    <xf numFmtId="0" fontId="24" fillId="0" borderId="90" xfId="0" applyFont="1" applyFill="1" applyBorder="1"/>
    <xf numFmtId="0" fontId="24" fillId="3" borderId="88" xfId="0" applyFont="1" applyFill="1" applyBorder="1"/>
    <xf numFmtId="0" fontId="24" fillId="0" borderId="91" xfId="0" applyFont="1" applyFill="1" applyBorder="1"/>
    <xf numFmtId="0" fontId="24" fillId="0" borderId="92" xfId="0" applyFont="1" applyFill="1" applyBorder="1"/>
    <xf numFmtId="0" fontId="24" fillId="0" borderId="93" xfId="0" applyFont="1" applyFill="1" applyBorder="1"/>
    <xf numFmtId="0" fontId="24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right"/>
    </xf>
    <xf numFmtId="0" fontId="31" fillId="0" borderId="0" xfId="0" applyFont="1" applyFill="1" applyBorder="1" applyAlignment="1">
      <alignment horizontal="center"/>
    </xf>
    <xf numFmtId="0" fontId="16" fillId="0" borderId="0" xfId="0" applyFont="1" applyFill="1" applyBorder="1"/>
    <xf numFmtId="0" fontId="18" fillId="0" borderId="0" xfId="0" applyFont="1" applyFill="1" applyBorder="1"/>
    <xf numFmtId="0" fontId="24" fillId="0" borderId="0" xfId="0" applyFont="1" applyFill="1" applyBorder="1" applyAlignment="1"/>
    <xf numFmtId="0" fontId="24" fillId="0" borderId="0" xfId="0" applyFont="1" applyFill="1" applyBorder="1" applyAlignment="1">
      <alignment vertical="center" wrapText="1"/>
    </xf>
    <xf numFmtId="0" fontId="23" fillId="0" borderId="67" xfId="0" applyFont="1" applyBorder="1" applyAlignment="1"/>
    <xf numFmtId="0" fontId="23" fillId="0" borderId="66" xfId="0" applyFont="1" applyBorder="1" applyAlignment="1"/>
    <xf numFmtId="0" fontId="23" fillId="0" borderId="71" xfId="0" applyFont="1" applyBorder="1" applyAlignment="1"/>
    <xf numFmtId="0" fontId="41" fillId="0" borderId="0" xfId="0" applyFont="1" applyFill="1" applyBorder="1" applyAlignment="1"/>
    <xf numFmtId="0" fontId="23" fillId="0" borderId="4" xfId="0" applyFont="1" applyBorder="1" applyAlignment="1">
      <alignment horizontal="center"/>
    </xf>
    <xf numFmtId="0" fontId="23" fillId="0" borderId="28" xfId="0" applyFont="1" applyBorder="1" applyAlignment="1">
      <alignment horizontal="center"/>
    </xf>
    <xf numFmtId="0" fontId="23" fillId="0" borderId="29" xfId="0" applyFont="1" applyBorder="1" applyAlignment="1">
      <alignment horizontal="center"/>
    </xf>
    <xf numFmtId="0" fontId="10" fillId="0" borderId="13" xfId="0" applyFont="1" applyBorder="1"/>
    <xf numFmtId="0" fontId="0" fillId="0" borderId="0" xfId="0" applyFill="1" applyBorder="1" applyAlignment="1">
      <alignment horizontal="center"/>
    </xf>
    <xf numFmtId="0" fontId="44" fillId="0" borderId="38" xfId="0" applyFont="1" applyFill="1" applyBorder="1" applyAlignment="1">
      <alignment horizontal="center" vertical="center"/>
    </xf>
    <xf numFmtId="0" fontId="44" fillId="0" borderId="25" xfId="0" applyFont="1" applyFill="1" applyBorder="1" applyAlignment="1">
      <alignment horizontal="center" vertical="center"/>
    </xf>
    <xf numFmtId="0" fontId="44" fillId="0" borderId="54" xfId="0" applyFont="1" applyFill="1" applyBorder="1" applyAlignment="1">
      <alignment horizontal="center" vertical="center"/>
    </xf>
    <xf numFmtId="1" fontId="44" fillId="0" borderId="25" xfId="0" applyNumberFormat="1" applyFont="1" applyFill="1" applyBorder="1" applyAlignment="1">
      <alignment horizontal="center" vertical="center"/>
    </xf>
    <xf numFmtId="0" fontId="45" fillId="0" borderId="38" xfId="0" applyFont="1" applyBorder="1" applyAlignment="1">
      <alignment horizontal="center"/>
    </xf>
    <xf numFmtId="0" fontId="45" fillId="0" borderId="25" xfId="0" applyFont="1" applyBorder="1" applyAlignment="1">
      <alignment horizontal="center"/>
    </xf>
    <xf numFmtId="0" fontId="23" fillId="0" borderId="27" xfId="0" applyFont="1" applyBorder="1" applyAlignment="1">
      <alignment horizontal="center"/>
    </xf>
    <xf numFmtId="0" fontId="24" fillId="9" borderId="40" xfId="0" applyFont="1" applyFill="1" applyBorder="1" applyAlignment="1">
      <alignment horizontal="center"/>
    </xf>
    <xf numFmtId="0" fontId="44" fillId="0" borderId="64" xfId="0" applyFont="1" applyFill="1" applyBorder="1" applyAlignment="1">
      <alignment horizontal="center" vertical="center"/>
    </xf>
    <xf numFmtId="0" fontId="44" fillId="0" borderId="63" xfId="0" applyFont="1" applyFill="1" applyBorder="1" applyAlignment="1">
      <alignment horizontal="center" vertical="center"/>
    </xf>
    <xf numFmtId="0" fontId="44" fillId="0" borderId="95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43" fillId="11" borderId="25" xfId="0" applyFont="1" applyFill="1" applyBorder="1" applyAlignment="1">
      <alignment horizontal="center" vertical="center"/>
    </xf>
    <xf numFmtId="0" fontId="43" fillId="11" borderId="25" xfId="0" applyFont="1" applyFill="1" applyBorder="1" applyAlignment="1">
      <alignment horizontal="center" vertical="center" wrapText="1"/>
    </xf>
    <xf numFmtId="0" fontId="44" fillId="0" borderId="14" xfId="0" applyFont="1" applyBorder="1" applyAlignment="1">
      <alignment vertical="center"/>
    </xf>
    <xf numFmtId="0" fontId="47" fillId="0" borderId="13" xfId="0" applyFont="1" applyBorder="1" applyAlignment="1">
      <alignment vertical="center"/>
    </xf>
    <xf numFmtId="0" fontId="47" fillId="0" borderId="14" xfId="0" applyFont="1" applyBorder="1" applyAlignment="1">
      <alignment vertical="center"/>
    </xf>
    <xf numFmtId="0" fontId="47" fillId="0" borderId="94" xfId="0" applyFont="1" applyBorder="1" applyAlignment="1">
      <alignment vertical="center"/>
    </xf>
    <xf numFmtId="0" fontId="30" fillId="11" borderId="18" xfId="0" applyFont="1" applyFill="1" applyBorder="1" applyAlignment="1">
      <alignment horizontal="center" vertical="center"/>
    </xf>
    <xf numFmtId="0" fontId="26" fillId="0" borderId="68" xfId="0" applyFont="1" applyFill="1" applyBorder="1" applyAlignment="1">
      <alignment horizontal="center"/>
    </xf>
    <xf numFmtId="0" fontId="26" fillId="0" borderId="51" xfId="0" applyFont="1" applyFill="1" applyBorder="1" applyAlignment="1">
      <alignment horizontal="center"/>
    </xf>
    <xf numFmtId="0" fontId="26" fillId="0" borderId="51" xfId="0" applyFont="1" applyFill="1" applyBorder="1" applyAlignment="1">
      <alignment horizontal="center" textRotation="90"/>
    </xf>
    <xf numFmtId="0" fontId="26" fillId="0" borderId="23" xfId="0" applyFont="1" applyFill="1" applyBorder="1" applyAlignment="1">
      <alignment horizontal="center"/>
    </xf>
    <xf numFmtId="0" fontId="24" fillId="0" borderId="56" xfId="0" applyFont="1" applyBorder="1" applyAlignment="1">
      <alignment horizontal="center"/>
    </xf>
    <xf numFmtId="0" fontId="24" fillId="3" borderId="36" xfId="0" applyFont="1" applyFill="1" applyBorder="1" applyAlignment="1">
      <alignment horizontal="center"/>
    </xf>
    <xf numFmtId="0" fontId="24" fillId="3" borderId="34" xfId="0" applyFont="1" applyFill="1" applyBorder="1" applyAlignment="1">
      <alignment horizontal="center"/>
    </xf>
    <xf numFmtId="0" fontId="24" fillId="3" borderId="88" xfId="0" applyFont="1" applyFill="1" applyBorder="1" applyAlignment="1">
      <alignment horizontal="center"/>
    </xf>
    <xf numFmtId="0" fontId="24" fillId="3" borderId="8" xfId="0" applyFont="1" applyFill="1" applyBorder="1" applyAlignment="1">
      <alignment horizontal="center"/>
    </xf>
    <xf numFmtId="0" fontId="24" fillId="3" borderId="20" xfId="0" applyFont="1" applyFill="1" applyBorder="1" applyAlignment="1">
      <alignment horizontal="center"/>
    </xf>
    <xf numFmtId="0" fontId="24" fillId="0" borderId="96" xfId="0" applyFont="1" applyBorder="1"/>
    <xf numFmtId="0" fontId="24" fillId="0" borderId="63" xfId="0" applyFont="1" applyBorder="1"/>
    <xf numFmtId="0" fontId="24" fillId="0" borderId="64" xfId="0" applyFont="1" applyBorder="1"/>
    <xf numFmtId="0" fontId="45" fillId="0" borderId="7" xfId="0" applyFont="1" applyBorder="1"/>
    <xf numFmtId="0" fontId="23" fillId="0" borderId="97" xfId="0" applyFont="1" applyBorder="1"/>
    <xf numFmtId="0" fontId="45" fillId="0" borderId="85" xfId="0" applyFont="1" applyBorder="1"/>
    <xf numFmtId="0" fontId="45" fillId="0" borderId="55" xfId="0" applyFont="1" applyBorder="1"/>
    <xf numFmtId="0" fontId="45" fillId="0" borderId="24" xfId="0" applyFont="1" applyBorder="1"/>
    <xf numFmtId="0" fontId="23" fillId="0" borderId="16" xfId="0" applyFont="1" applyBorder="1"/>
    <xf numFmtId="0" fontId="24" fillId="0" borderId="13" xfId="0" applyFont="1" applyBorder="1"/>
    <xf numFmtId="0" fontId="30" fillId="8" borderId="18" xfId="0" applyFont="1" applyFill="1" applyBorder="1" applyAlignment="1">
      <alignment horizontal="center" vertical="center"/>
    </xf>
    <xf numFmtId="0" fontId="31" fillId="9" borderId="40" xfId="0" applyFont="1" applyFill="1" applyBorder="1" applyAlignment="1">
      <alignment horizontal="center"/>
    </xf>
    <xf numFmtId="0" fontId="0" fillId="0" borderId="25" xfId="0" applyBorder="1"/>
    <xf numFmtId="0" fontId="0" fillId="0" borderId="60" xfId="0" applyBorder="1"/>
    <xf numFmtId="0" fontId="0" fillId="0" borderId="39" xfId="0" applyBorder="1"/>
    <xf numFmtId="0" fontId="24" fillId="0" borderId="1" xfId="0" applyFont="1" applyFill="1" applyBorder="1" applyAlignment="1">
      <alignment horizontal="center"/>
    </xf>
    <xf numFmtId="0" fontId="24" fillId="0" borderId="1" xfId="0" applyFont="1" applyFill="1" applyBorder="1" applyAlignment="1">
      <alignment horizontal="left"/>
    </xf>
    <xf numFmtId="0" fontId="24" fillId="9" borderId="1" xfId="0" applyFont="1" applyFill="1" applyBorder="1" applyAlignment="1">
      <alignment horizontal="center"/>
    </xf>
    <xf numFmtId="0" fontId="31" fillId="10" borderId="40" xfId="0" applyFont="1" applyFill="1" applyBorder="1" applyAlignment="1">
      <alignment horizontal="center"/>
    </xf>
    <xf numFmtId="0" fontId="26" fillId="0" borderId="68" xfId="0" applyFont="1" applyFill="1" applyBorder="1"/>
    <xf numFmtId="0" fontId="26" fillId="0" borderId="51" xfId="0" applyFont="1" applyFill="1" applyBorder="1"/>
    <xf numFmtId="0" fontId="26" fillId="0" borderId="23" xfId="0" applyFont="1" applyFill="1" applyBorder="1"/>
    <xf numFmtId="0" fontId="24" fillId="0" borderId="38" xfId="0" applyFont="1" applyBorder="1" applyAlignment="1">
      <alignment horizontal="center"/>
    </xf>
    <xf numFmtId="0" fontId="24" fillId="0" borderId="25" xfId="0" applyFont="1" applyBorder="1" applyAlignment="1">
      <alignment horizontal="center"/>
    </xf>
    <xf numFmtId="0" fontId="24" fillId="0" borderId="22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/>
    </xf>
    <xf numFmtId="0" fontId="24" fillId="0" borderId="85" xfId="0" applyFont="1" applyBorder="1"/>
    <xf numFmtId="0" fontId="23" fillId="0" borderId="97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22" xfId="0" applyFont="1" applyBorder="1" applyAlignment="1">
      <alignment horizontal="center"/>
    </xf>
    <xf numFmtId="0" fontId="24" fillId="0" borderId="39" xfId="0" applyFont="1" applyBorder="1" applyAlignment="1">
      <alignment horizontal="center"/>
    </xf>
    <xf numFmtId="0" fontId="24" fillId="0" borderId="1" xfId="0" applyFont="1" applyBorder="1" applyAlignment="1">
      <alignment horizontal="left" vertical="top" wrapText="1"/>
    </xf>
    <xf numFmtId="0" fontId="24" fillId="0" borderId="22" xfId="0" applyFont="1" applyBorder="1" applyAlignment="1">
      <alignment horizontal="left" vertical="top" wrapText="1"/>
    </xf>
    <xf numFmtId="0" fontId="24" fillId="0" borderId="98" xfId="0" applyFont="1" applyBorder="1" applyAlignment="1">
      <alignment horizontal="center" vertical="center"/>
    </xf>
    <xf numFmtId="0" fontId="24" fillId="0" borderId="38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/>
    </xf>
    <xf numFmtId="0" fontId="24" fillId="6" borderId="38" xfId="0" applyFont="1" applyFill="1" applyBorder="1"/>
    <xf numFmtId="0" fontId="24" fillId="6" borderId="39" xfId="0" applyFont="1" applyFill="1" applyBorder="1"/>
    <xf numFmtId="0" fontId="0" fillId="0" borderId="0" xfId="0" applyBorder="1" applyAlignment="1">
      <alignment horizontal="center"/>
    </xf>
    <xf numFmtId="3" fontId="24" fillId="3" borderId="38" xfId="0" applyNumberFormat="1" applyFont="1" applyFill="1" applyBorder="1"/>
    <xf numFmtId="0" fontId="24" fillId="0" borderId="22" xfId="0" applyFont="1" applyBorder="1"/>
    <xf numFmtId="0" fontId="24" fillId="0" borderId="99" xfId="0" applyFont="1" applyBorder="1"/>
    <xf numFmtId="0" fontId="23" fillId="0" borderId="85" xfId="0" applyFont="1" applyBorder="1" applyAlignment="1">
      <alignment horizontal="center" vertical="center"/>
    </xf>
    <xf numFmtId="0" fontId="23" fillId="0" borderId="86" xfId="0" applyFont="1" applyBorder="1" applyAlignment="1">
      <alignment horizontal="center" vertical="center"/>
    </xf>
    <xf numFmtId="2" fontId="25" fillId="6" borderId="1" xfId="0" applyNumberFormat="1" applyFont="1" applyFill="1" applyBorder="1"/>
    <xf numFmtId="2" fontId="25" fillId="6" borderId="25" xfId="0" applyNumberFormat="1" applyFont="1" applyFill="1" applyBorder="1"/>
    <xf numFmtId="2" fontId="25" fillId="6" borderId="39" xfId="0" applyNumberFormat="1" applyFont="1" applyFill="1" applyBorder="1"/>
    <xf numFmtId="0" fontId="21" fillId="0" borderId="52" xfId="0" applyFont="1" applyBorder="1" applyAlignment="1">
      <alignment horizontal="center"/>
    </xf>
    <xf numFmtId="0" fontId="21" fillId="0" borderId="21" xfId="0" applyFont="1" applyBorder="1" applyAlignment="1">
      <alignment horizontal="center"/>
    </xf>
    <xf numFmtId="0" fontId="23" fillId="0" borderId="16" xfId="0" applyFont="1" applyFill="1" applyBorder="1" applyAlignment="1">
      <alignment horizontal="right"/>
    </xf>
    <xf numFmtId="0" fontId="23" fillId="0" borderId="101" xfId="0" applyFont="1" applyFill="1" applyBorder="1" applyAlignment="1">
      <alignment horizontal="right"/>
    </xf>
    <xf numFmtId="0" fontId="38" fillId="0" borderId="87" xfId="0" applyFont="1" applyFill="1" applyBorder="1" applyAlignment="1">
      <alignment horizontal="right"/>
    </xf>
    <xf numFmtId="0" fontId="23" fillId="0" borderId="102" xfId="0" applyFont="1" applyFill="1" applyBorder="1" applyAlignment="1">
      <alignment horizontal="right"/>
    </xf>
    <xf numFmtId="0" fontId="26" fillId="0" borderId="69" xfId="0" applyFont="1" applyBorder="1" applyAlignment="1">
      <alignment horizontal="center"/>
    </xf>
    <xf numFmtId="0" fontId="21" fillId="0" borderId="0" xfId="0" applyFont="1" applyFill="1" applyAlignment="1">
      <alignment horizontal="center"/>
    </xf>
    <xf numFmtId="0" fontId="23" fillId="0" borderId="28" xfId="0" applyFont="1" applyFill="1" applyBorder="1" applyAlignment="1">
      <alignment horizontal="center"/>
    </xf>
    <xf numFmtId="2" fontId="25" fillId="6" borderId="22" xfId="0" applyNumberFormat="1" applyFont="1" applyFill="1" applyBorder="1"/>
    <xf numFmtId="0" fontId="21" fillId="0" borderId="24" xfId="0" applyFont="1" applyBorder="1" applyAlignment="1">
      <alignment horizontal="center"/>
    </xf>
    <xf numFmtId="0" fontId="26" fillId="0" borderId="27" xfId="0" applyFont="1" applyBorder="1" applyAlignment="1">
      <alignment horizontal="center"/>
    </xf>
    <xf numFmtId="0" fontId="23" fillId="0" borderId="4" xfId="0" applyFont="1" applyFill="1" applyBorder="1" applyAlignment="1">
      <alignment horizontal="right"/>
    </xf>
    <xf numFmtId="0" fontId="23" fillId="0" borderId="12" xfId="0" applyFont="1" applyFill="1" applyBorder="1" applyAlignment="1">
      <alignment horizontal="right"/>
    </xf>
    <xf numFmtId="0" fontId="38" fillId="0" borderId="28" xfId="0" applyFont="1" applyFill="1" applyBorder="1" applyAlignment="1">
      <alignment horizontal="right"/>
    </xf>
    <xf numFmtId="0" fontId="23" fillId="0" borderId="29" xfId="0" applyFont="1" applyFill="1" applyBorder="1" applyAlignment="1">
      <alignment horizontal="right"/>
    </xf>
    <xf numFmtId="0" fontId="23" fillId="0" borderId="29" xfId="0" applyFont="1" applyBorder="1" applyAlignment="1">
      <alignment horizontal="center" vertical="center"/>
    </xf>
    <xf numFmtId="0" fontId="23" fillId="0" borderId="28" xfId="0" applyFont="1" applyFill="1" applyBorder="1" applyAlignment="1">
      <alignment horizontal="right"/>
    </xf>
    <xf numFmtId="2" fontId="24" fillId="6" borderId="56" xfId="0" applyNumberFormat="1" applyFont="1" applyFill="1" applyBorder="1" applyAlignment="1">
      <alignment horizontal="center"/>
    </xf>
    <xf numFmtId="0" fontId="36" fillId="0" borderId="10" xfId="0" applyFont="1" applyBorder="1" applyAlignment="1"/>
    <xf numFmtId="0" fontId="23" fillId="0" borderId="28" xfId="0" applyFont="1" applyBorder="1" applyAlignment="1">
      <alignment horizontal="center"/>
    </xf>
    <xf numFmtId="0" fontId="50" fillId="0" borderId="28" xfId="0" applyFont="1" applyBorder="1" applyAlignment="1">
      <alignment horizontal="left"/>
    </xf>
    <xf numFmtId="0" fontId="23" fillId="0" borderId="28" xfId="0" applyFont="1" applyBorder="1" applyAlignment="1">
      <alignment horizontal="center"/>
    </xf>
    <xf numFmtId="0" fontId="26" fillId="0" borderId="1" xfId="0" applyFont="1" applyBorder="1" applyAlignment="1">
      <alignment horizontal="right"/>
    </xf>
    <xf numFmtId="0" fontId="20" fillId="0" borderId="10" xfId="0" applyFont="1" applyBorder="1" applyAlignment="1"/>
    <xf numFmtId="0" fontId="21" fillId="0" borderId="1" xfId="0" applyFont="1" applyBorder="1" applyAlignment="1">
      <alignment horizontal="right"/>
    </xf>
    <xf numFmtId="2" fontId="24" fillId="6" borderId="103" xfId="0" applyNumberFormat="1" applyFont="1" applyFill="1" applyBorder="1"/>
    <xf numFmtId="2" fontId="24" fillId="6" borderId="94" xfId="0" applyNumberFormat="1" applyFont="1" applyFill="1" applyBorder="1"/>
    <xf numFmtId="2" fontId="24" fillId="6" borderId="54" xfId="0" applyNumberFormat="1" applyFont="1" applyFill="1" applyBorder="1"/>
    <xf numFmtId="0" fontId="24" fillId="6" borderId="57" xfId="0" applyFont="1" applyFill="1" applyBorder="1"/>
    <xf numFmtId="2" fontId="24" fillId="6" borderId="1" xfId="0" applyNumberFormat="1" applyFont="1" applyFill="1" applyBorder="1"/>
    <xf numFmtId="0" fontId="24" fillId="6" borderId="51" xfId="0" applyFont="1" applyFill="1" applyBorder="1"/>
    <xf numFmtId="2" fontId="24" fillId="6" borderId="0" xfId="0" applyNumberFormat="1" applyFont="1" applyFill="1" applyBorder="1"/>
    <xf numFmtId="2" fontId="24" fillId="6" borderId="13" xfId="0" applyNumberFormat="1" applyFont="1" applyFill="1" applyBorder="1"/>
    <xf numFmtId="2" fontId="24" fillId="6" borderId="39" xfId="0" applyNumberFormat="1" applyFont="1" applyFill="1" applyBorder="1"/>
    <xf numFmtId="2" fontId="24" fillId="6" borderId="100" xfId="0" applyNumberFormat="1" applyFont="1" applyFill="1" applyBorder="1"/>
    <xf numFmtId="0" fontId="24" fillId="6" borderId="40" xfId="0" applyFont="1" applyFill="1" applyBorder="1"/>
    <xf numFmtId="0" fontId="51" fillId="0" borderId="1" xfId="0" applyFont="1" applyBorder="1" applyAlignment="1"/>
    <xf numFmtId="0" fontId="51" fillId="0" borderId="1" xfId="0" applyFont="1" applyBorder="1"/>
    <xf numFmtId="0" fontId="21" fillId="0" borderId="53" xfId="0" applyFont="1" applyBorder="1"/>
    <xf numFmtId="0" fontId="52" fillId="0" borderId="1" xfId="0" applyFont="1" applyBorder="1"/>
    <xf numFmtId="0" fontId="24" fillId="3" borderId="99" xfId="0" applyFont="1" applyFill="1" applyBorder="1"/>
    <xf numFmtId="0" fontId="24" fillId="0" borderId="8" xfId="0" applyFont="1" applyFill="1" applyBorder="1" applyAlignment="1">
      <alignment horizontal="right"/>
    </xf>
    <xf numFmtId="0" fontId="52" fillId="0" borderId="1" xfId="0" applyFont="1" applyBorder="1" applyAlignment="1">
      <alignment horizontal="right"/>
    </xf>
    <xf numFmtId="0" fontId="21" fillId="0" borderId="21" xfId="0" applyFont="1" applyBorder="1" applyAlignment="1">
      <alignment horizontal="left"/>
    </xf>
    <xf numFmtId="0" fontId="52" fillId="0" borderId="22" xfId="0" applyFont="1" applyBorder="1" applyAlignment="1">
      <alignment horizontal="right"/>
    </xf>
    <xf numFmtId="0" fontId="21" fillId="0" borderId="22" xfId="0" applyFont="1" applyBorder="1"/>
    <xf numFmtId="0" fontId="52" fillId="0" borderId="23" xfId="0" applyFont="1" applyBorder="1"/>
    <xf numFmtId="0" fontId="26" fillId="0" borderId="24" xfId="0" applyFont="1" applyBorder="1"/>
    <xf numFmtId="0" fontId="24" fillId="6" borderId="54" xfId="0" applyFont="1" applyFill="1" applyBorder="1"/>
    <xf numFmtId="0" fontId="25" fillId="11" borderId="38" xfId="0" applyFont="1" applyFill="1" applyBorder="1"/>
    <xf numFmtId="0" fontId="25" fillId="11" borderId="39" xfId="0" applyFont="1" applyFill="1" applyBorder="1"/>
    <xf numFmtId="0" fontId="53" fillId="0" borderId="0" xfId="0" applyFont="1"/>
    <xf numFmtId="0" fontId="25" fillId="6" borderId="38" xfId="0" applyFont="1" applyFill="1" applyBorder="1"/>
    <xf numFmtId="0" fontId="52" fillId="0" borderId="22" xfId="0" applyFont="1" applyBorder="1"/>
    <xf numFmtId="0" fontId="24" fillId="6" borderId="25" xfId="0" applyFont="1" applyFill="1" applyBorder="1"/>
    <xf numFmtId="0" fontId="24" fillId="6" borderId="26" xfId="0" applyFont="1" applyFill="1" applyBorder="1"/>
    <xf numFmtId="2" fontId="25" fillId="6" borderId="62" xfId="0" applyNumberFormat="1" applyFont="1" applyFill="1" applyBorder="1"/>
    <xf numFmtId="2" fontId="25" fillId="6" borderId="104" xfId="0" applyNumberFormat="1" applyFont="1" applyFill="1" applyBorder="1"/>
    <xf numFmtId="2" fontId="25" fillId="6" borderId="99" xfId="0" applyNumberFormat="1" applyFont="1" applyFill="1" applyBorder="1"/>
    <xf numFmtId="0" fontId="25" fillId="6" borderId="105" xfId="0" applyFont="1" applyFill="1" applyBorder="1"/>
    <xf numFmtId="0" fontId="26" fillId="0" borderId="21" xfId="0" applyFont="1" applyBorder="1" applyAlignment="1">
      <alignment horizontal="right"/>
    </xf>
    <xf numFmtId="0" fontId="52" fillId="0" borderId="22" xfId="0" applyFont="1" applyBorder="1" applyAlignment="1"/>
    <xf numFmtId="2" fontId="24" fillId="6" borderId="62" xfId="0" applyNumberFormat="1" applyFont="1" applyFill="1" applyBorder="1"/>
    <xf numFmtId="2" fontId="24" fillId="6" borderId="99" xfId="0" applyNumberFormat="1" applyFont="1" applyFill="1" applyBorder="1"/>
    <xf numFmtId="2" fontId="24" fillId="6" borderId="104" xfId="0" applyNumberFormat="1" applyFont="1" applyFill="1" applyBorder="1"/>
    <xf numFmtId="0" fontId="21" fillId="0" borderId="21" xfId="0" applyFont="1" applyBorder="1" applyAlignment="1">
      <alignment horizontal="right"/>
    </xf>
    <xf numFmtId="0" fontId="25" fillId="6" borderId="99" xfId="0" applyFont="1" applyFill="1" applyBorder="1"/>
    <xf numFmtId="0" fontId="24" fillId="0" borderId="53" xfId="0" applyFont="1" applyBorder="1"/>
    <xf numFmtId="0" fontId="21" fillId="0" borderId="21" xfId="0" applyFont="1" applyBorder="1" applyAlignment="1">
      <alignment vertical="center"/>
    </xf>
    <xf numFmtId="0" fontId="39" fillId="0" borderId="22" xfId="0" applyFont="1" applyBorder="1"/>
    <xf numFmtId="0" fontId="39" fillId="0" borderId="23" xfId="0" applyFont="1" applyBorder="1"/>
    <xf numFmtId="0" fontId="24" fillId="6" borderId="1" xfId="0" applyFont="1" applyFill="1" applyBorder="1"/>
    <xf numFmtId="0" fontId="20" fillId="0" borderId="10" xfId="0" applyFont="1" applyBorder="1" applyAlignment="1">
      <alignment vertical="center"/>
    </xf>
    <xf numFmtId="0" fontId="24" fillId="0" borderId="8" xfId="0" applyFont="1" applyBorder="1" applyAlignment="1">
      <alignment horizontal="right"/>
    </xf>
    <xf numFmtId="0" fontId="24" fillId="14" borderId="99" xfId="0" applyFont="1" applyFill="1" applyBorder="1"/>
    <xf numFmtId="0" fontId="24" fillId="14" borderId="38" xfId="0" applyFont="1" applyFill="1" applyBorder="1"/>
    <xf numFmtId="0" fontId="21" fillId="0" borderId="56" xfId="0" applyFont="1" applyBorder="1" applyAlignment="1">
      <alignment vertical="center"/>
    </xf>
    <xf numFmtId="0" fontId="21" fillId="6" borderId="51" xfId="0" applyFont="1" applyFill="1" applyBorder="1"/>
    <xf numFmtId="0" fontId="25" fillId="3" borderId="38" xfId="0" applyFont="1" applyFill="1" applyBorder="1"/>
    <xf numFmtId="0" fontId="25" fillId="3" borderId="39" xfId="0" applyFont="1" applyFill="1" applyBorder="1"/>
    <xf numFmtId="0" fontId="21" fillId="6" borderId="99" xfId="0" applyFont="1" applyFill="1" applyBorder="1"/>
    <xf numFmtId="0" fontId="21" fillId="6" borderId="38" xfId="0" applyFont="1" applyFill="1" applyBorder="1"/>
    <xf numFmtId="0" fontId="21" fillId="6" borderId="39" xfId="0" applyFont="1" applyFill="1" applyBorder="1"/>
    <xf numFmtId="0" fontId="21" fillId="0" borderId="8" xfId="0" applyFont="1" applyBorder="1" applyAlignment="1">
      <alignment horizontal="right"/>
    </xf>
    <xf numFmtId="0" fontId="24" fillId="0" borderId="105" xfId="0" applyFont="1" applyBorder="1" applyAlignment="1">
      <alignment horizontal="right"/>
    </xf>
    <xf numFmtId="0" fontId="23" fillId="0" borderId="0" xfId="0" applyFont="1" applyBorder="1" applyAlignment="1">
      <alignment horizontal="center"/>
    </xf>
    <xf numFmtId="0" fontId="21" fillId="0" borderId="0" xfId="0" applyFont="1" applyBorder="1" applyAlignment="1">
      <alignment horizontal="right"/>
    </xf>
    <xf numFmtId="0" fontId="25" fillId="6" borderId="62" xfId="0" applyFont="1" applyFill="1" applyBorder="1"/>
    <xf numFmtId="0" fontId="25" fillId="6" borderId="104" xfId="0" applyFont="1" applyFill="1" applyBorder="1"/>
    <xf numFmtId="0" fontId="24" fillId="0" borderId="1" xfId="0" applyFont="1" applyFill="1" applyBorder="1"/>
    <xf numFmtId="0" fontId="25" fillId="0" borderId="1" xfId="0" applyFont="1" applyFill="1" applyBorder="1"/>
    <xf numFmtId="0" fontId="39" fillId="0" borderId="1" xfId="0" applyFont="1" applyFill="1" applyBorder="1"/>
    <xf numFmtId="14" fontId="39" fillId="3" borderId="38" xfId="0" applyNumberFormat="1" applyFont="1" applyFill="1" applyBorder="1" applyAlignment="1">
      <alignment horizontal="center" vertical="center"/>
    </xf>
    <xf numFmtId="17" fontId="24" fillId="3" borderId="38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61" xfId="0" applyBorder="1" applyAlignment="1">
      <alignment horizontal="center"/>
    </xf>
    <xf numFmtId="0" fontId="0" fillId="0" borderId="65" xfId="0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46" fillId="12" borderId="61" xfId="0" applyFont="1" applyFill="1" applyBorder="1" applyAlignment="1">
      <alignment horizontal="center" vertical="center"/>
    </xf>
    <xf numFmtId="0" fontId="46" fillId="12" borderId="50" xfId="0" applyFont="1" applyFill="1" applyBorder="1" applyAlignment="1">
      <alignment horizontal="center" vertical="center"/>
    </xf>
    <xf numFmtId="0" fontId="46" fillId="12" borderId="65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left" vertical="center"/>
    </xf>
    <xf numFmtId="0" fontId="7" fillId="5" borderId="19" xfId="0" applyFont="1" applyFill="1" applyBorder="1" applyAlignment="1">
      <alignment horizontal="left" vertical="center"/>
    </xf>
    <xf numFmtId="0" fontId="7" fillId="5" borderId="3" xfId="0" applyFont="1" applyFill="1" applyBorder="1" applyAlignment="1">
      <alignment horizontal="left" vertical="center"/>
    </xf>
    <xf numFmtId="0" fontId="0" fillId="0" borderId="16" xfId="0" applyFill="1" applyBorder="1" applyAlignment="1">
      <alignment horizontal="left" vertical="center" wrapText="1"/>
    </xf>
    <xf numFmtId="0" fontId="0" fillId="0" borderId="9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0" xfId="0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8" borderId="16" xfId="0" applyFill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6" xfId="0" applyFont="1" applyFill="1" applyBorder="1" applyAlignment="1">
      <alignment horizontal="left" vertical="center" wrapText="1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45" fillId="0" borderId="52" xfId="0" applyFont="1" applyBorder="1" applyAlignment="1">
      <alignment horizontal="left"/>
    </xf>
    <xf numFmtId="0" fontId="24" fillId="0" borderId="1" xfId="0" applyFont="1" applyBorder="1" applyAlignment="1">
      <alignment horizontal="left"/>
    </xf>
    <xf numFmtId="0" fontId="24" fillId="0" borderId="85" xfId="0" applyFont="1" applyBorder="1" applyAlignment="1">
      <alignment horizontal="left"/>
    </xf>
    <xf numFmtId="0" fontId="24" fillId="0" borderId="87" xfId="0" applyFont="1" applyBorder="1" applyAlignment="1">
      <alignment horizontal="left"/>
    </xf>
    <xf numFmtId="0" fontId="24" fillId="0" borderId="38" xfId="0" applyFont="1" applyBorder="1" applyAlignment="1">
      <alignment horizontal="left"/>
    </xf>
    <xf numFmtId="0" fontId="45" fillId="0" borderId="38" xfId="0" applyFont="1" applyBorder="1" applyAlignment="1">
      <alignment horizontal="left"/>
    </xf>
    <xf numFmtId="0" fontId="24" fillId="0" borderId="13" xfId="0" applyFont="1" applyBorder="1" applyAlignment="1">
      <alignment horizontal="left" wrapText="1"/>
    </xf>
    <xf numFmtId="0" fontId="24" fillId="0" borderId="63" xfId="0" applyFont="1" applyBorder="1" applyAlignment="1">
      <alignment horizontal="left"/>
    </xf>
    <xf numFmtId="0" fontId="24" fillId="0" borderId="52" xfId="0" applyFont="1" applyBorder="1" applyAlignment="1">
      <alignment horizontal="left"/>
    </xf>
    <xf numFmtId="0" fontId="23" fillId="0" borderId="67" xfId="0" applyFont="1" applyBorder="1" applyAlignment="1">
      <alignment horizontal="center"/>
    </xf>
    <xf numFmtId="0" fontId="23" fillId="0" borderId="66" xfId="0" applyFont="1" applyBorder="1" applyAlignment="1">
      <alignment horizontal="center"/>
    </xf>
    <xf numFmtId="0" fontId="23" fillId="0" borderId="71" xfId="0" applyFont="1" applyBorder="1" applyAlignment="1">
      <alignment horizontal="center"/>
    </xf>
    <xf numFmtId="0" fontId="36" fillId="9" borderId="2" xfId="0" applyFont="1" applyFill="1" applyBorder="1" applyAlignment="1">
      <alignment horizontal="center"/>
    </xf>
    <xf numFmtId="0" fontId="36" fillId="9" borderId="19" xfId="0" applyFont="1" applyFill="1" applyBorder="1" applyAlignment="1">
      <alignment horizontal="center"/>
    </xf>
    <xf numFmtId="0" fontId="36" fillId="9" borderId="3" xfId="0" applyFont="1" applyFill="1" applyBorder="1" applyAlignment="1">
      <alignment horizontal="center"/>
    </xf>
    <xf numFmtId="0" fontId="23" fillId="0" borderId="85" xfId="0" applyFont="1" applyBorder="1" applyAlignment="1">
      <alignment horizontal="center" vertical="center"/>
    </xf>
    <xf numFmtId="0" fontId="23" fillId="0" borderId="86" xfId="0" applyFont="1" applyBorder="1" applyAlignment="1">
      <alignment horizontal="center" vertical="center"/>
    </xf>
    <xf numFmtId="0" fontId="20" fillId="9" borderId="2" xfId="0" applyFont="1" applyFill="1" applyBorder="1" applyAlignment="1">
      <alignment horizontal="center"/>
    </xf>
    <xf numFmtId="0" fontId="20" fillId="9" borderId="19" xfId="0" applyFont="1" applyFill="1" applyBorder="1" applyAlignment="1">
      <alignment horizontal="center"/>
    </xf>
    <xf numFmtId="0" fontId="20" fillId="9" borderId="3" xfId="0" applyFont="1" applyFill="1" applyBorder="1" applyAlignment="1">
      <alignment horizontal="center"/>
    </xf>
    <xf numFmtId="0" fontId="24" fillId="0" borderId="25" xfId="0" applyFont="1" applyBorder="1" applyAlignment="1">
      <alignment horizontal="left"/>
    </xf>
    <xf numFmtId="0" fontId="20" fillId="9" borderId="2" xfId="0" applyFont="1" applyFill="1" applyBorder="1" applyAlignment="1">
      <alignment horizontal="center" vertical="center" wrapText="1"/>
    </xf>
    <xf numFmtId="0" fontId="20" fillId="9" borderId="3" xfId="0" applyFont="1" applyFill="1" applyBorder="1" applyAlignment="1">
      <alignment horizontal="center" vertical="center" wrapText="1"/>
    </xf>
    <xf numFmtId="0" fontId="20" fillId="9" borderId="2" xfId="0" applyFont="1" applyFill="1" applyBorder="1" applyAlignment="1">
      <alignment horizontal="center" wrapText="1"/>
    </xf>
    <xf numFmtId="0" fontId="20" fillId="9" borderId="3" xfId="0" applyFont="1" applyFill="1" applyBorder="1" applyAlignment="1">
      <alignment horizontal="center" wrapText="1"/>
    </xf>
    <xf numFmtId="0" fontId="24" fillId="0" borderId="1" xfId="0" applyFont="1" applyBorder="1" applyAlignment="1">
      <alignment horizontal="left" vertical="top" wrapText="1"/>
    </xf>
    <xf numFmtId="0" fontId="24" fillId="0" borderId="22" xfId="0" applyFont="1" applyBorder="1" applyAlignment="1">
      <alignment horizontal="left" vertical="top" wrapText="1"/>
    </xf>
    <xf numFmtId="0" fontId="20" fillId="0" borderId="10" xfId="0" applyFont="1" applyBorder="1" applyAlignment="1">
      <alignment horizontal="center"/>
    </xf>
    <xf numFmtId="0" fontId="20" fillId="9" borderId="0" xfId="0" applyFont="1" applyFill="1" applyBorder="1" applyAlignment="1">
      <alignment horizontal="center"/>
    </xf>
    <xf numFmtId="0" fontId="24" fillId="13" borderId="1" xfId="0" applyFont="1" applyFill="1" applyBorder="1" applyAlignment="1">
      <alignment horizont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42" fillId="0" borderId="9" xfId="0" applyFont="1" applyBorder="1" applyAlignment="1">
      <alignment horizontal="center"/>
    </xf>
    <xf numFmtId="0" fontId="42" fillId="0" borderId="10" xfId="0" applyFont="1" applyBorder="1" applyAlignment="1">
      <alignment horizontal="center"/>
    </xf>
    <xf numFmtId="0" fontId="42" fillId="0" borderId="11" xfId="0" applyFont="1" applyBorder="1" applyAlignment="1">
      <alignment horizontal="center"/>
    </xf>
    <xf numFmtId="0" fontId="23" fillId="0" borderId="28" xfId="0" applyFont="1" applyBorder="1" applyAlignment="1">
      <alignment horizontal="center"/>
    </xf>
    <xf numFmtId="0" fontId="30" fillId="0" borderId="2" xfId="0" applyFont="1" applyBorder="1" applyAlignment="1">
      <alignment horizontal="left"/>
    </xf>
    <xf numFmtId="0" fontId="30" fillId="0" borderId="19" xfId="0" applyFont="1" applyBorder="1" applyAlignment="1">
      <alignment horizontal="left"/>
    </xf>
    <xf numFmtId="0" fontId="30" fillId="0" borderId="3" xfId="0" applyFont="1" applyBorder="1" applyAlignment="1">
      <alignment horizontal="left"/>
    </xf>
    <xf numFmtId="0" fontId="24" fillId="0" borderId="21" xfId="0" applyFont="1" applyBorder="1" applyAlignment="1">
      <alignment horizontal="left"/>
    </xf>
    <xf numFmtId="0" fontId="24" fillId="0" borderId="22" xfId="0" applyFont="1" applyBorder="1" applyAlignment="1">
      <alignment horizontal="left"/>
    </xf>
    <xf numFmtId="0" fontId="23" fillId="0" borderId="28" xfId="0" applyFont="1" applyBorder="1" applyAlignment="1">
      <alignment horizontal="left"/>
    </xf>
    <xf numFmtId="0" fontId="28" fillId="0" borderId="9" xfId="0" applyFont="1" applyBorder="1" applyAlignment="1">
      <alignment horizontal="center"/>
    </xf>
    <xf numFmtId="0" fontId="28" fillId="0" borderId="10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24" fillId="0" borderId="10" xfId="0" applyFont="1" applyBorder="1" applyAlignment="1">
      <alignment horizontal="left" vertical="top" wrapText="1"/>
    </xf>
    <xf numFmtId="0" fontId="24" fillId="0" borderId="13" xfId="0" applyFont="1" applyBorder="1" applyAlignment="1">
      <alignment horizontal="left"/>
    </xf>
    <xf numFmtId="0" fontId="24" fillId="0" borderId="14" xfId="0" applyFont="1" applyBorder="1" applyAlignment="1">
      <alignment horizontal="left"/>
    </xf>
    <xf numFmtId="0" fontId="24" fillId="0" borderId="64" xfId="0" applyFont="1" applyBorder="1" applyAlignment="1">
      <alignment horizontal="left"/>
    </xf>
    <xf numFmtId="0" fontId="24" fillId="0" borderId="61" xfId="0" applyFont="1" applyBorder="1" applyAlignment="1">
      <alignment horizontal="left" vertical="top" wrapText="1"/>
    </xf>
    <xf numFmtId="0" fontId="24" fillId="0" borderId="50" xfId="0" applyFont="1" applyBorder="1" applyAlignment="1">
      <alignment horizontal="left" vertical="top" wrapText="1"/>
    </xf>
    <xf numFmtId="0" fontId="24" fillId="0" borderId="65" xfId="0" applyFont="1" applyBorder="1" applyAlignment="1">
      <alignment horizontal="left" vertical="top" wrapText="1"/>
    </xf>
    <xf numFmtId="0" fontId="24" fillId="0" borderId="13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left"/>
    </xf>
    <xf numFmtId="0" fontId="23" fillId="0" borderId="12" xfId="0" applyFont="1" applyBorder="1" applyAlignment="1">
      <alignment horizontal="left"/>
    </xf>
    <xf numFmtId="0" fontId="23" fillId="0" borderId="37" xfId="0" applyFont="1" applyBorder="1" applyAlignment="1">
      <alignment horizontal="left"/>
    </xf>
    <xf numFmtId="0" fontId="30" fillId="0" borderId="2" xfId="0" applyFont="1" applyBorder="1" applyAlignment="1">
      <alignment horizontal="center"/>
    </xf>
    <xf numFmtId="0" fontId="30" fillId="0" borderId="19" xfId="0" applyFont="1" applyBorder="1" applyAlignment="1">
      <alignment horizontal="center"/>
    </xf>
    <xf numFmtId="0" fontId="30" fillId="0" borderId="3" xfId="0" applyFont="1" applyBorder="1" applyAlignment="1">
      <alignment horizontal="center"/>
    </xf>
    <xf numFmtId="0" fontId="37" fillId="0" borderId="44" xfId="0" applyFont="1" applyBorder="1" applyAlignment="1">
      <alignment horizontal="center" vertical="center"/>
    </xf>
    <xf numFmtId="0" fontId="37" fillId="0" borderId="73" xfId="0" applyFont="1" applyBorder="1" applyAlignment="1">
      <alignment horizontal="center" vertical="center"/>
    </xf>
    <xf numFmtId="0" fontId="37" fillId="0" borderId="76" xfId="0" applyFont="1" applyBorder="1" applyAlignment="1">
      <alignment horizontal="center" vertical="center"/>
    </xf>
    <xf numFmtId="0" fontId="37" fillId="0" borderId="45" xfId="0" applyFont="1" applyBorder="1" applyAlignment="1">
      <alignment horizontal="center" vertical="center"/>
    </xf>
    <xf numFmtId="0" fontId="37" fillId="0" borderId="77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22" fillId="0" borderId="69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4" fillId="0" borderId="70" xfId="0" applyFont="1" applyBorder="1" applyAlignment="1">
      <alignment horizontal="left" vertical="top" wrapText="1"/>
    </xf>
    <xf numFmtId="0" fontId="24" fillId="0" borderId="68" xfId="0" applyFont="1" applyBorder="1" applyAlignment="1">
      <alignment horizontal="left" vertical="top" wrapText="1"/>
    </xf>
    <xf numFmtId="0" fontId="24" fillId="0" borderId="23" xfId="0" applyFont="1" applyBorder="1" applyAlignment="1">
      <alignment horizontal="left" vertical="top" wrapText="1"/>
    </xf>
    <xf numFmtId="0" fontId="20" fillId="0" borderId="27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4" fillId="0" borderId="53" xfId="0" applyFont="1" applyBorder="1" applyAlignment="1">
      <alignment horizontal="center" vertical="center" wrapText="1"/>
    </xf>
    <xf numFmtId="0" fontId="24" fillId="0" borderId="55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30" fillId="0" borderId="15" xfId="0" applyFont="1" applyFill="1" applyBorder="1" applyAlignment="1">
      <alignment horizontal="left"/>
    </xf>
    <xf numFmtId="0" fontId="30" fillId="0" borderId="17" xfId="0" applyFont="1" applyFill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36" fillId="0" borderId="10" xfId="0" applyFont="1" applyBorder="1" applyAlignment="1">
      <alignment horizontal="center"/>
    </xf>
    <xf numFmtId="0" fontId="20" fillId="0" borderId="0" xfId="0" applyFont="1" applyBorder="1" applyAlignment="1">
      <alignment horizontal="center" vertical="center"/>
    </xf>
    <xf numFmtId="0" fontId="23" fillId="0" borderId="27" xfId="0" applyFont="1" applyBorder="1" applyAlignment="1">
      <alignment horizontal="left"/>
    </xf>
    <xf numFmtId="0" fontId="24" fillId="0" borderId="55" xfId="0" applyFont="1" applyBorder="1" applyAlignment="1">
      <alignment horizontal="left"/>
    </xf>
    <xf numFmtId="0" fontId="24" fillId="0" borderId="55" xfId="0" applyFont="1" applyBorder="1" applyAlignment="1">
      <alignment horizontal="left" vertical="center"/>
    </xf>
    <xf numFmtId="0" fontId="24" fillId="0" borderId="38" xfId="0" applyFont="1" applyBorder="1" applyAlignment="1">
      <alignment horizontal="left" vertical="center"/>
    </xf>
    <xf numFmtId="0" fontId="24" fillId="0" borderId="62" xfId="0" applyFont="1" applyBorder="1" applyAlignment="1">
      <alignment horizontal="left"/>
    </xf>
    <xf numFmtId="0" fontId="24" fillId="0" borderId="84" xfId="0" applyFont="1" applyBorder="1" applyAlignment="1">
      <alignment horizontal="left"/>
    </xf>
    <xf numFmtId="0" fontId="24" fillId="0" borderId="55" xfId="0" applyFont="1" applyFill="1" applyBorder="1" applyAlignment="1">
      <alignment horizontal="left"/>
    </xf>
    <xf numFmtId="0" fontId="24" fillId="0" borderId="38" xfId="0" applyFont="1" applyFill="1" applyBorder="1" applyAlignment="1">
      <alignment horizontal="left"/>
    </xf>
    <xf numFmtId="0" fontId="20" fillId="0" borderId="10" xfId="0" applyFont="1" applyBorder="1" applyAlignment="1">
      <alignment horizontal="center" vertical="center"/>
    </xf>
    <xf numFmtId="0" fontId="32" fillId="0" borderId="27" xfId="0" applyFont="1" applyBorder="1" applyAlignment="1">
      <alignment horizontal="center" vertical="center"/>
    </xf>
    <xf numFmtId="0" fontId="32" fillId="0" borderId="28" xfId="0" applyFont="1" applyBorder="1" applyAlignment="1">
      <alignment horizontal="center" vertical="center"/>
    </xf>
    <xf numFmtId="0" fontId="32" fillId="0" borderId="28" xfId="0" applyFont="1" applyBorder="1" applyAlignment="1">
      <alignment horizontal="center"/>
    </xf>
    <xf numFmtId="0" fontId="32" fillId="0" borderId="29" xfId="0" applyFont="1" applyBorder="1" applyAlignment="1">
      <alignment horizontal="center"/>
    </xf>
    <xf numFmtId="0" fontId="21" fillId="0" borderId="72" xfId="0" applyFont="1" applyBorder="1" applyAlignment="1">
      <alignment horizontal="left" vertical="top" wrapText="1"/>
    </xf>
    <xf numFmtId="0" fontId="21" fillId="0" borderId="79" xfId="0" applyFont="1" applyBorder="1" applyAlignment="1">
      <alignment horizontal="left" vertical="top" wrapText="1"/>
    </xf>
    <xf numFmtId="0" fontId="21" fillId="0" borderId="81" xfId="0" applyFont="1" applyBorder="1" applyAlignment="1">
      <alignment horizontal="left" vertical="top" wrapText="1"/>
    </xf>
    <xf numFmtId="0" fontId="24" fillId="0" borderId="72" xfId="0" applyFont="1" applyBorder="1" applyAlignment="1">
      <alignment horizontal="left" vertical="top" wrapText="1"/>
    </xf>
    <xf numFmtId="0" fontId="24" fillId="0" borderId="79" xfId="0" applyFont="1" applyBorder="1" applyAlignment="1">
      <alignment horizontal="left" vertical="top" wrapText="1"/>
    </xf>
    <xf numFmtId="0" fontId="24" fillId="0" borderId="80" xfId="0" applyFont="1" applyBorder="1" applyAlignment="1">
      <alignment horizontal="left" vertical="top" wrapText="1"/>
    </xf>
    <xf numFmtId="0" fontId="37" fillId="0" borderId="24" xfId="0" applyFont="1" applyBorder="1" applyAlignment="1">
      <alignment horizontal="center" vertical="center"/>
    </xf>
    <xf numFmtId="0" fontId="37" fillId="0" borderId="25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37" fillId="0" borderId="60" xfId="0" applyFont="1" applyBorder="1" applyAlignment="1">
      <alignment horizontal="center" vertical="center"/>
    </xf>
    <xf numFmtId="0" fontId="37" fillId="0" borderId="58" xfId="0" applyFont="1" applyBorder="1" applyAlignment="1">
      <alignment horizontal="center" vertical="center"/>
    </xf>
    <xf numFmtId="0" fontId="24" fillId="0" borderId="47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41" xfId="0" applyFont="1" applyBorder="1" applyAlignment="1">
      <alignment horizontal="center" vertical="center" wrapText="1"/>
    </xf>
    <xf numFmtId="0" fontId="54" fillId="0" borderId="0" xfId="0" applyFont="1"/>
  </cellXfs>
  <cellStyles count="65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" xfId="171" builtinId="8" hidden="1"/>
    <cellStyle name="Hipervínculo" xfId="173" builtinId="8" hidden="1"/>
    <cellStyle name="Hipervínculo" xfId="175" builtinId="8" hidden="1"/>
    <cellStyle name="Hipervínculo" xfId="177" builtinId="8" hidden="1"/>
    <cellStyle name="Hipervínculo" xfId="179" builtinId="8" hidden="1"/>
    <cellStyle name="Hipervínculo" xfId="181" builtinId="8" hidden="1"/>
    <cellStyle name="Hipervínculo" xfId="183" builtinId="8" hidden="1"/>
    <cellStyle name="Hipervínculo" xfId="185" builtinId="8" hidden="1"/>
    <cellStyle name="Hipervínculo" xfId="187" builtinId="8" hidden="1"/>
    <cellStyle name="Hipervínculo" xfId="189" builtinId="8" hidden="1"/>
    <cellStyle name="Hipervínculo" xfId="191" builtinId="8" hidden="1"/>
    <cellStyle name="Hipervínculo" xfId="193" builtinId="8" hidden="1"/>
    <cellStyle name="Hipervínculo" xfId="195" builtinId="8" hidden="1"/>
    <cellStyle name="Hipervínculo" xfId="197" builtinId="8" hidden="1"/>
    <cellStyle name="Hipervínculo" xfId="199" builtinId="8" hidden="1"/>
    <cellStyle name="Hipervínculo" xfId="201" builtinId="8" hidden="1"/>
    <cellStyle name="Hipervínculo" xfId="203" builtinId="8" hidden="1"/>
    <cellStyle name="Hipervínculo" xfId="205" builtinId="8" hidden="1"/>
    <cellStyle name="Hipervínculo" xfId="207" builtinId="8" hidden="1"/>
    <cellStyle name="Hipervínculo" xfId="209" builtinId="8" hidden="1"/>
    <cellStyle name="Hipervínculo" xfId="211" builtinId="8" hidden="1"/>
    <cellStyle name="Hipervínculo" xfId="213" builtinId="8" hidden="1"/>
    <cellStyle name="Hipervínculo" xfId="215" builtinId="8" hidden="1"/>
    <cellStyle name="Hipervínculo" xfId="217" builtinId="8" hidden="1"/>
    <cellStyle name="Hipervínculo" xfId="219" builtinId="8" hidden="1"/>
    <cellStyle name="Hipervínculo" xfId="221" builtinId="8" hidden="1"/>
    <cellStyle name="Hipervínculo" xfId="223" builtinId="8" hidden="1"/>
    <cellStyle name="Hipervínculo" xfId="225" builtinId="8" hidden="1"/>
    <cellStyle name="Hipervínculo" xfId="227" builtinId="8" hidden="1"/>
    <cellStyle name="Hipervínculo" xfId="229" builtinId="8" hidden="1"/>
    <cellStyle name="Hipervínculo" xfId="231" builtinId="8" hidden="1"/>
    <cellStyle name="Hipervínculo" xfId="233" builtinId="8" hidden="1"/>
    <cellStyle name="Hipervínculo" xfId="235" builtinId="8" hidden="1"/>
    <cellStyle name="Hipervínculo" xfId="237" builtinId="8" hidden="1"/>
    <cellStyle name="Hipervínculo" xfId="239" builtinId="8" hidden="1"/>
    <cellStyle name="Hipervínculo" xfId="241" builtinId="8" hidden="1"/>
    <cellStyle name="Hipervínculo" xfId="243" builtinId="8" hidden="1"/>
    <cellStyle name="Hipervínculo" xfId="245" builtinId="8" hidden="1"/>
    <cellStyle name="Hipervínculo" xfId="247" builtinId="8" hidden="1"/>
    <cellStyle name="Hipervínculo" xfId="249" builtinId="8" hidden="1"/>
    <cellStyle name="Hipervínculo" xfId="251" builtinId="8" hidden="1"/>
    <cellStyle name="Hipervínculo" xfId="253" builtinId="8" hidden="1"/>
    <cellStyle name="Hipervínculo" xfId="255" builtinId="8" hidden="1"/>
    <cellStyle name="Hipervínculo" xfId="257" builtinId="8" hidden="1"/>
    <cellStyle name="Hipervínculo" xfId="259" builtinId="8" hidden="1"/>
    <cellStyle name="Hipervínculo" xfId="261" builtinId="8" hidden="1"/>
    <cellStyle name="Hipervínculo" xfId="263" builtinId="8" hidden="1"/>
    <cellStyle name="Hipervínculo" xfId="265" builtinId="8" hidden="1"/>
    <cellStyle name="Hipervínculo" xfId="267" builtinId="8" hidden="1"/>
    <cellStyle name="Hipervínculo" xfId="269" builtinId="8" hidden="1"/>
    <cellStyle name="Hipervínculo" xfId="271" builtinId="8" hidden="1"/>
    <cellStyle name="Hipervínculo" xfId="273" builtinId="8" hidden="1"/>
    <cellStyle name="Hipervínculo" xfId="275" builtinId="8" hidden="1"/>
    <cellStyle name="Hipervínculo" xfId="277" builtinId="8" hidden="1"/>
    <cellStyle name="Hipervínculo" xfId="279" builtinId="8" hidden="1"/>
    <cellStyle name="Hipervínculo" xfId="281" builtinId="8" hidden="1"/>
    <cellStyle name="Hipervínculo" xfId="283" builtinId="8" hidden="1"/>
    <cellStyle name="Hipervínculo" xfId="285" builtinId="8" hidden="1"/>
    <cellStyle name="Hipervínculo" xfId="287" builtinId="8" hidden="1"/>
    <cellStyle name="Hipervínculo" xfId="289" builtinId="8" hidden="1"/>
    <cellStyle name="Hipervínculo" xfId="291" builtinId="8" hidden="1"/>
    <cellStyle name="Hipervínculo" xfId="293" builtinId="8" hidden="1"/>
    <cellStyle name="Hipervínculo" xfId="295" builtinId="8" hidden="1"/>
    <cellStyle name="Hipervínculo" xfId="297" builtinId="8" hidden="1"/>
    <cellStyle name="Hipervínculo" xfId="299" builtinId="8" hidden="1"/>
    <cellStyle name="Hipervínculo" xfId="301" builtinId="8" hidden="1"/>
    <cellStyle name="Hipervínculo" xfId="303" builtinId="8" hidden="1"/>
    <cellStyle name="Hipervínculo" xfId="305" builtinId="8" hidden="1"/>
    <cellStyle name="Hipervínculo" xfId="307" builtinId="8" hidden="1"/>
    <cellStyle name="Hipervínculo" xfId="309" builtinId="8" hidden="1"/>
    <cellStyle name="Hipervínculo" xfId="311" builtinId="8" hidden="1"/>
    <cellStyle name="Hipervínculo" xfId="313" builtinId="8" hidden="1"/>
    <cellStyle name="Hipervínculo" xfId="315" builtinId="8" hidden="1"/>
    <cellStyle name="Hipervínculo" xfId="317" builtinId="8" hidden="1"/>
    <cellStyle name="Hipervínculo" xfId="319" builtinId="8" hidden="1"/>
    <cellStyle name="Hipervínculo" xfId="321" builtinId="8" hidden="1"/>
    <cellStyle name="Hipervínculo" xfId="323" builtinId="8" hidden="1"/>
    <cellStyle name="Hipervínculo" xfId="325" builtinId="8" hidden="1"/>
    <cellStyle name="Hipervínculo" xfId="327" builtinId="8" hidden="1"/>
    <cellStyle name="Hipervínculo" xfId="329" builtinId="8" hidden="1"/>
    <cellStyle name="Hipervínculo" xfId="331" builtinId="8" hidden="1"/>
    <cellStyle name="Hipervínculo" xfId="333" builtinId="8" hidden="1"/>
    <cellStyle name="Hipervínculo" xfId="335" builtinId="8" hidden="1"/>
    <cellStyle name="Hipervínculo" xfId="337" builtinId="8" hidden="1"/>
    <cellStyle name="Hipervínculo" xfId="339" builtinId="8" hidden="1"/>
    <cellStyle name="Hipervínculo" xfId="341" builtinId="8" hidden="1"/>
    <cellStyle name="Hipervínculo" xfId="343" builtinId="8" hidden="1"/>
    <cellStyle name="Hipervínculo" xfId="345" builtinId="8" hidden="1"/>
    <cellStyle name="Hipervínculo" xfId="347" builtinId="8" hidden="1"/>
    <cellStyle name="Hipervínculo" xfId="349" builtinId="8" hidden="1"/>
    <cellStyle name="Hipervínculo" xfId="351" builtinId="8" hidden="1"/>
    <cellStyle name="Hipervínculo" xfId="353" builtinId="8" hidden="1"/>
    <cellStyle name="Hipervínculo" xfId="355" builtinId="8" hidden="1"/>
    <cellStyle name="Hipervínculo" xfId="357" builtinId="8" hidden="1"/>
    <cellStyle name="Hipervínculo" xfId="359" builtinId="8" hidden="1"/>
    <cellStyle name="Hipervínculo" xfId="361" builtinId="8" hidden="1"/>
    <cellStyle name="Hipervínculo" xfId="363" builtinId="8" hidden="1"/>
    <cellStyle name="Hipervínculo" xfId="365" builtinId="8" hidden="1"/>
    <cellStyle name="Hipervínculo" xfId="367" builtinId="8" hidden="1"/>
    <cellStyle name="Hipervínculo" xfId="369" builtinId="8" hidden="1"/>
    <cellStyle name="Hipervínculo" xfId="371" builtinId="8" hidden="1"/>
    <cellStyle name="Hipervínculo" xfId="373" builtinId="8" hidden="1"/>
    <cellStyle name="Hipervínculo" xfId="375" builtinId="8" hidden="1"/>
    <cellStyle name="Hipervínculo" xfId="377" builtinId="8" hidden="1"/>
    <cellStyle name="Hipervínculo" xfId="379" builtinId="8" hidden="1"/>
    <cellStyle name="Hipervínculo" xfId="381" builtinId="8" hidden="1"/>
    <cellStyle name="Hipervínculo" xfId="383" builtinId="8" hidden="1"/>
    <cellStyle name="Hipervínculo" xfId="385" builtinId="8" hidden="1"/>
    <cellStyle name="Hipervínculo" xfId="387" builtinId="8" hidden="1"/>
    <cellStyle name="Hipervínculo" xfId="389" builtinId="8" hidden="1"/>
    <cellStyle name="Hipervínculo" xfId="391" builtinId="8" hidden="1"/>
    <cellStyle name="Hipervínculo" xfId="393" builtinId="8" hidden="1"/>
    <cellStyle name="Hipervínculo" xfId="395" builtinId="8" hidden="1"/>
    <cellStyle name="Hipervínculo" xfId="397" builtinId="8" hidden="1"/>
    <cellStyle name="Hipervínculo" xfId="399" builtinId="8" hidden="1"/>
    <cellStyle name="Hipervínculo" xfId="401" builtinId="8" hidden="1"/>
    <cellStyle name="Hipervínculo" xfId="403" builtinId="8" hidden="1"/>
    <cellStyle name="Hipervínculo" xfId="405" builtinId="8" hidden="1"/>
    <cellStyle name="Hipervínculo" xfId="407" builtinId="8" hidden="1"/>
    <cellStyle name="Hipervínculo" xfId="409" builtinId="8" hidden="1"/>
    <cellStyle name="Hipervínculo" xfId="411" builtinId="8" hidden="1"/>
    <cellStyle name="Hipervínculo" xfId="413" builtinId="8" hidden="1"/>
    <cellStyle name="Hipervínculo" xfId="415" builtinId="8" hidden="1"/>
    <cellStyle name="Hipervínculo" xfId="417" builtinId="8" hidden="1"/>
    <cellStyle name="Hipervínculo" xfId="419" builtinId="8" hidden="1"/>
    <cellStyle name="Hipervínculo" xfId="421" builtinId="8" hidden="1"/>
    <cellStyle name="Hipervínculo" xfId="423" builtinId="8" hidden="1"/>
    <cellStyle name="Hipervínculo" xfId="425" builtinId="8" hidden="1"/>
    <cellStyle name="Hipervínculo" xfId="427" builtinId="8" hidden="1"/>
    <cellStyle name="Hipervínculo" xfId="429" builtinId="8" hidden="1"/>
    <cellStyle name="Hipervínculo" xfId="431" builtinId="8" hidden="1"/>
    <cellStyle name="Hipervínculo" xfId="433" builtinId="8" hidden="1"/>
    <cellStyle name="Hipervínculo" xfId="435" builtinId="8" hidden="1"/>
    <cellStyle name="Hipervínculo" xfId="437" builtinId="8" hidden="1"/>
    <cellStyle name="Hipervínculo" xfId="439" builtinId="8" hidden="1"/>
    <cellStyle name="Hipervínculo" xfId="441" builtinId="8" hidden="1"/>
    <cellStyle name="Hipervínculo" xfId="443" builtinId="8" hidden="1"/>
    <cellStyle name="Hipervínculo" xfId="445" builtinId="8" hidden="1"/>
    <cellStyle name="Hipervínculo" xfId="447" builtinId="8" hidden="1"/>
    <cellStyle name="Hipervínculo" xfId="449" builtinId="8" hidden="1"/>
    <cellStyle name="Hipervínculo" xfId="451" builtinId="8" hidden="1"/>
    <cellStyle name="Hipervínculo" xfId="453" builtinId="8" hidden="1"/>
    <cellStyle name="Hipervínculo" xfId="455" builtinId="8" hidden="1"/>
    <cellStyle name="Hipervínculo" xfId="457" builtinId="8" hidden="1"/>
    <cellStyle name="Hipervínculo" xfId="459" builtinId="8" hidden="1"/>
    <cellStyle name="Hipervínculo" xfId="461" builtinId="8" hidden="1"/>
    <cellStyle name="Hipervínculo" xfId="463" builtinId="8" hidden="1"/>
    <cellStyle name="Hipervínculo" xfId="465" builtinId="8" hidden="1"/>
    <cellStyle name="Hipervínculo" xfId="467" builtinId="8" hidden="1"/>
    <cellStyle name="Hipervínculo" xfId="469" builtinId="8" hidden="1"/>
    <cellStyle name="Hipervínculo" xfId="471" builtinId="8" hidden="1"/>
    <cellStyle name="Hipervínculo" xfId="473" builtinId="8" hidden="1"/>
    <cellStyle name="Hipervínculo" xfId="475" builtinId="8" hidden="1"/>
    <cellStyle name="Hipervínculo" xfId="477" builtinId="8" hidden="1"/>
    <cellStyle name="Hipervínculo" xfId="479" builtinId="8" hidden="1"/>
    <cellStyle name="Hipervínculo" xfId="481" builtinId="8" hidden="1"/>
    <cellStyle name="Hipervínculo" xfId="483" builtinId="8" hidden="1"/>
    <cellStyle name="Hipervínculo" xfId="485" builtinId="8" hidden="1"/>
    <cellStyle name="Hipervínculo" xfId="487" builtinId="8" hidden="1"/>
    <cellStyle name="Hipervínculo" xfId="489" builtinId="8" hidden="1"/>
    <cellStyle name="Hipervínculo" xfId="491" builtinId="8" hidden="1"/>
    <cellStyle name="Hipervínculo" xfId="493" builtinId="8" hidden="1"/>
    <cellStyle name="Hipervínculo" xfId="495" builtinId="8" hidden="1"/>
    <cellStyle name="Hipervínculo" xfId="497" builtinId="8" hidden="1"/>
    <cellStyle name="Hipervínculo" xfId="499" builtinId="8" hidden="1"/>
    <cellStyle name="Hipervínculo" xfId="501" builtinId="8" hidden="1"/>
    <cellStyle name="Hipervínculo" xfId="503" builtinId="8" hidden="1"/>
    <cellStyle name="Hipervínculo" xfId="505" builtinId="8" hidden="1"/>
    <cellStyle name="Hipervínculo" xfId="507" builtinId="8" hidden="1"/>
    <cellStyle name="Hipervínculo" xfId="509" builtinId="8" hidden="1"/>
    <cellStyle name="Hipervínculo" xfId="511" builtinId="8" hidden="1"/>
    <cellStyle name="Hipervínculo" xfId="513" builtinId="8" hidden="1"/>
    <cellStyle name="Hipervínculo" xfId="515" builtinId="8" hidden="1"/>
    <cellStyle name="Hipervínculo" xfId="517" builtinId="8" hidden="1"/>
    <cellStyle name="Hipervínculo" xfId="519" builtinId="8" hidden="1"/>
    <cellStyle name="Hipervínculo" xfId="521" builtinId="8" hidden="1"/>
    <cellStyle name="Hipervínculo" xfId="523" builtinId="8" hidden="1"/>
    <cellStyle name="Hipervínculo" xfId="525" builtinId="8" hidden="1"/>
    <cellStyle name="Hipervínculo" xfId="527" builtinId="8" hidden="1"/>
    <cellStyle name="Hipervínculo" xfId="529" builtinId="8" hidden="1"/>
    <cellStyle name="Hipervínculo" xfId="531" builtinId="8" hidden="1"/>
    <cellStyle name="Hipervínculo" xfId="533" builtinId="8" hidden="1"/>
    <cellStyle name="Hipervínculo" xfId="535" builtinId="8" hidden="1"/>
    <cellStyle name="Hipervínculo" xfId="537" builtinId="8" hidden="1"/>
    <cellStyle name="Hipervínculo" xfId="539" builtinId="8" hidden="1"/>
    <cellStyle name="Hipervínculo" xfId="541" builtinId="8" hidden="1"/>
    <cellStyle name="Hipervínculo" xfId="543" builtinId="8" hidden="1"/>
    <cellStyle name="Hipervínculo" xfId="545" builtinId="8" hidden="1"/>
    <cellStyle name="Hipervínculo" xfId="547" builtinId="8" hidden="1"/>
    <cellStyle name="Hipervínculo" xfId="549" builtinId="8" hidden="1"/>
    <cellStyle name="Hipervínculo" xfId="551" builtinId="8" hidden="1"/>
    <cellStyle name="Hipervínculo" xfId="553" builtinId="8" hidden="1"/>
    <cellStyle name="Hipervínculo" xfId="555" builtinId="8" hidden="1"/>
    <cellStyle name="Hipervínculo" xfId="557" builtinId="8" hidden="1"/>
    <cellStyle name="Hipervínculo" xfId="559" builtinId="8" hidden="1"/>
    <cellStyle name="Hipervínculo" xfId="561" builtinId="8" hidden="1"/>
    <cellStyle name="Hipervínculo" xfId="563" builtinId="8" hidden="1"/>
    <cellStyle name="Hipervínculo" xfId="565" builtinId="8" hidden="1"/>
    <cellStyle name="Hipervínculo" xfId="567" builtinId="8" hidden="1"/>
    <cellStyle name="Hipervínculo" xfId="569" builtinId="8" hidden="1"/>
    <cellStyle name="Hipervínculo" xfId="571" builtinId="8" hidden="1"/>
    <cellStyle name="Hipervínculo" xfId="573" builtinId="8" hidden="1"/>
    <cellStyle name="Hipervínculo" xfId="575" builtinId="8" hidden="1"/>
    <cellStyle name="Hipervínculo" xfId="577" builtinId="8" hidden="1"/>
    <cellStyle name="Hipervínculo" xfId="579" builtinId="8" hidden="1"/>
    <cellStyle name="Hipervínculo" xfId="581" builtinId="8" hidden="1"/>
    <cellStyle name="Hipervínculo" xfId="583" builtinId="8" hidden="1"/>
    <cellStyle name="Hipervínculo" xfId="585" builtinId="8" hidden="1"/>
    <cellStyle name="Hipervínculo" xfId="587" builtinId="8" hidden="1"/>
    <cellStyle name="Hipervínculo" xfId="589" builtinId="8" hidden="1"/>
    <cellStyle name="Hipervínculo" xfId="591" builtinId="8" hidden="1"/>
    <cellStyle name="Hipervínculo" xfId="593" builtinId="8" hidden="1"/>
    <cellStyle name="Hipervínculo" xfId="595" builtinId="8" hidden="1"/>
    <cellStyle name="Hipervínculo" xfId="597" builtinId="8" hidden="1"/>
    <cellStyle name="Hipervínculo" xfId="599" builtinId="8" hidden="1"/>
    <cellStyle name="Hipervínculo" xfId="601" builtinId="8" hidden="1"/>
    <cellStyle name="Hipervínculo" xfId="603" builtinId="8" hidden="1"/>
    <cellStyle name="Hipervínculo" xfId="605" builtinId="8" hidden="1"/>
    <cellStyle name="Hipervínculo" xfId="607" builtinId="8" hidden="1"/>
    <cellStyle name="Hipervínculo" xfId="609" builtinId="8" hidden="1"/>
    <cellStyle name="Hipervínculo" xfId="611" builtinId="8" hidden="1"/>
    <cellStyle name="Hipervínculo" xfId="613" builtinId="8" hidden="1"/>
    <cellStyle name="Hipervínculo" xfId="615" builtinId="8" hidden="1"/>
    <cellStyle name="Hipervínculo" xfId="617" builtinId="8" hidden="1"/>
    <cellStyle name="Hipervínculo" xfId="619" builtinId="8" hidden="1"/>
    <cellStyle name="Hipervínculo" xfId="621" builtinId="8" hidden="1"/>
    <cellStyle name="Hipervínculo" xfId="623" builtinId="8" hidden="1"/>
    <cellStyle name="Hipervínculo" xfId="625" builtinId="8" hidden="1"/>
    <cellStyle name="Hipervínculo" xfId="627" builtinId="8" hidden="1"/>
    <cellStyle name="Hipervínculo" xfId="629" builtinId="8" hidden="1"/>
    <cellStyle name="Hipervínculo" xfId="631" builtinId="8" hidden="1"/>
    <cellStyle name="Hipervínculo" xfId="633" builtinId="8" hidden="1"/>
    <cellStyle name="Hipervínculo" xfId="635" builtinId="8" hidden="1"/>
    <cellStyle name="Hipervínculo" xfId="637" builtinId="8" hidden="1"/>
    <cellStyle name="Hipervínculo" xfId="639" builtinId="8" hidden="1"/>
    <cellStyle name="Hipervínculo" xfId="641" builtinId="8" hidden="1"/>
    <cellStyle name="Hipervínculo" xfId="643" builtinId="8" hidden="1"/>
    <cellStyle name="Hipervínculo" xfId="645" builtinId="8" hidden="1"/>
    <cellStyle name="Hipervínculo" xfId="647" builtinId="8" hidden="1"/>
    <cellStyle name="Hipervínculo" xfId="649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Hipervínculo visitado" xfId="172" builtinId="9" hidden="1"/>
    <cellStyle name="Hipervínculo visitado" xfId="174" builtinId="9" hidden="1"/>
    <cellStyle name="Hipervínculo visitado" xfId="176" builtinId="9" hidden="1"/>
    <cellStyle name="Hipervínculo visitado" xfId="178" builtinId="9" hidden="1"/>
    <cellStyle name="Hipervínculo visitado" xfId="180" builtinId="9" hidden="1"/>
    <cellStyle name="Hipervínculo visitado" xfId="182" builtinId="9" hidden="1"/>
    <cellStyle name="Hipervínculo visitado" xfId="184" builtinId="9" hidden="1"/>
    <cellStyle name="Hipervínculo visitado" xfId="186" builtinId="9" hidden="1"/>
    <cellStyle name="Hipervínculo visitado" xfId="188" builtinId="9" hidden="1"/>
    <cellStyle name="Hipervínculo visitado" xfId="190" builtinId="9" hidden="1"/>
    <cellStyle name="Hipervínculo visitado" xfId="192" builtinId="9" hidden="1"/>
    <cellStyle name="Hipervínculo visitado" xfId="194" builtinId="9" hidden="1"/>
    <cellStyle name="Hipervínculo visitado" xfId="196" builtinId="9" hidden="1"/>
    <cellStyle name="Hipervínculo visitado" xfId="198" builtinId="9" hidden="1"/>
    <cellStyle name="Hipervínculo visitado" xfId="200" builtinId="9" hidden="1"/>
    <cellStyle name="Hipervínculo visitado" xfId="202" builtinId="9" hidden="1"/>
    <cellStyle name="Hipervínculo visitado" xfId="204" builtinId="9" hidden="1"/>
    <cellStyle name="Hipervínculo visitado" xfId="206" builtinId="9" hidden="1"/>
    <cellStyle name="Hipervínculo visitado" xfId="208" builtinId="9" hidden="1"/>
    <cellStyle name="Hipervínculo visitado" xfId="210" builtinId="9" hidden="1"/>
    <cellStyle name="Hipervínculo visitado" xfId="212" builtinId="9" hidden="1"/>
    <cellStyle name="Hipervínculo visitado" xfId="214" builtinId="9" hidden="1"/>
    <cellStyle name="Hipervínculo visitado" xfId="216" builtinId="9" hidden="1"/>
    <cellStyle name="Hipervínculo visitado" xfId="218" builtinId="9" hidden="1"/>
    <cellStyle name="Hipervínculo visitado" xfId="220" builtinId="9" hidden="1"/>
    <cellStyle name="Hipervínculo visitado" xfId="222" builtinId="9" hidden="1"/>
    <cellStyle name="Hipervínculo visitado" xfId="224" builtinId="9" hidden="1"/>
    <cellStyle name="Hipervínculo visitado" xfId="226" builtinId="9" hidden="1"/>
    <cellStyle name="Hipervínculo visitado" xfId="228" builtinId="9" hidden="1"/>
    <cellStyle name="Hipervínculo visitado" xfId="230" builtinId="9" hidden="1"/>
    <cellStyle name="Hipervínculo visitado" xfId="232" builtinId="9" hidden="1"/>
    <cellStyle name="Hipervínculo visitado" xfId="234" builtinId="9" hidden="1"/>
    <cellStyle name="Hipervínculo visitado" xfId="236" builtinId="9" hidden="1"/>
    <cellStyle name="Hipervínculo visitado" xfId="238" builtinId="9" hidden="1"/>
    <cellStyle name="Hipervínculo visitado" xfId="240" builtinId="9" hidden="1"/>
    <cellStyle name="Hipervínculo visitado" xfId="242" builtinId="9" hidden="1"/>
    <cellStyle name="Hipervínculo visitado" xfId="244" builtinId="9" hidden="1"/>
    <cellStyle name="Hipervínculo visitado" xfId="246" builtinId="9" hidden="1"/>
    <cellStyle name="Hipervínculo visitado" xfId="248" builtinId="9" hidden="1"/>
    <cellStyle name="Hipervínculo visitado" xfId="250" builtinId="9" hidden="1"/>
    <cellStyle name="Hipervínculo visitado" xfId="252" builtinId="9" hidden="1"/>
    <cellStyle name="Hipervínculo visitado" xfId="254" builtinId="9" hidden="1"/>
    <cellStyle name="Hipervínculo visitado" xfId="256" builtinId="9" hidden="1"/>
    <cellStyle name="Hipervínculo visitado" xfId="258" builtinId="9" hidden="1"/>
    <cellStyle name="Hipervínculo visitado" xfId="260" builtinId="9" hidden="1"/>
    <cellStyle name="Hipervínculo visitado" xfId="262" builtinId="9" hidden="1"/>
    <cellStyle name="Hipervínculo visitado" xfId="264" builtinId="9" hidden="1"/>
    <cellStyle name="Hipervínculo visitado" xfId="266" builtinId="9" hidden="1"/>
    <cellStyle name="Hipervínculo visitado" xfId="268" builtinId="9" hidden="1"/>
    <cellStyle name="Hipervínculo visitado" xfId="270" builtinId="9" hidden="1"/>
    <cellStyle name="Hipervínculo visitado" xfId="272" builtinId="9" hidden="1"/>
    <cellStyle name="Hipervínculo visitado" xfId="274" builtinId="9" hidden="1"/>
    <cellStyle name="Hipervínculo visitado" xfId="276" builtinId="9" hidden="1"/>
    <cellStyle name="Hipervínculo visitado" xfId="278" builtinId="9" hidden="1"/>
    <cellStyle name="Hipervínculo visitado" xfId="280" builtinId="9" hidden="1"/>
    <cellStyle name="Hipervínculo visitado" xfId="282" builtinId="9" hidden="1"/>
    <cellStyle name="Hipervínculo visitado" xfId="284" builtinId="9" hidden="1"/>
    <cellStyle name="Hipervínculo visitado" xfId="286" builtinId="9" hidden="1"/>
    <cellStyle name="Hipervínculo visitado" xfId="288" builtinId="9" hidden="1"/>
    <cellStyle name="Hipervínculo visitado" xfId="290" builtinId="9" hidden="1"/>
    <cellStyle name="Hipervínculo visitado" xfId="292" builtinId="9" hidden="1"/>
    <cellStyle name="Hipervínculo visitado" xfId="294" builtinId="9" hidden="1"/>
    <cellStyle name="Hipervínculo visitado" xfId="296" builtinId="9" hidden="1"/>
    <cellStyle name="Hipervínculo visitado" xfId="298" builtinId="9" hidden="1"/>
    <cellStyle name="Hipervínculo visitado" xfId="300" builtinId="9" hidden="1"/>
    <cellStyle name="Hipervínculo visitado" xfId="302" builtinId="9" hidden="1"/>
    <cellStyle name="Hipervínculo visitado" xfId="304" builtinId="9" hidden="1"/>
    <cellStyle name="Hipervínculo visitado" xfId="306" builtinId="9" hidden="1"/>
    <cellStyle name="Hipervínculo visitado" xfId="308" builtinId="9" hidden="1"/>
    <cellStyle name="Hipervínculo visitado" xfId="310" builtinId="9" hidden="1"/>
    <cellStyle name="Hipervínculo visitado" xfId="312" builtinId="9" hidden="1"/>
    <cellStyle name="Hipervínculo visitado" xfId="314" builtinId="9" hidden="1"/>
    <cellStyle name="Hipervínculo visitado" xfId="316" builtinId="9" hidden="1"/>
    <cellStyle name="Hipervínculo visitado" xfId="318" builtinId="9" hidden="1"/>
    <cellStyle name="Hipervínculo visitado" xfId="320" builtinId="9" hidden="1"/>
    <cellStyle name="Hipervínculo visitado" xfId="322" builtinId="9" hidden="1"/>
    <cellStyle name="Hipervínculo visitado" xfId="324" builtinId="9" hidden="1"/>
    <cellStyle name="Hipervínculo visitado" xfId="326" builtinId="9" hidden="1"/>
    <cellStyle name="Hipervínculo visitado" xfId="328" builtinId="9" hidden="1"/>
    <cellStyle name="Hipervínculo visitado" xfId="330" builtinId="9" hidden="1"/>
    <cellStyle name="Hipervínculo visitado" xfId="332" builtinId="9" hidden="1"/>
    <cellStyle name="Hipervínculo visitado" xfId="334" builtinId="9" hidden="1"/>
    <cellStyle name="Hipervínculo visitado" xfId="336" builtinId="9" hidden="1"/>
    <cellStyle name="Hipervínculo visitado" xfId="338" builtinId="9" hidden="1"/>
    <cellStyle name="Hipervínculo visitado" xfId="340" builtinId="9" hidden="1"/>
    <cellStyle name="Hipervínculo visitado" xfId="342" builtinId="9" hidden="1"/>
    <cellStyle name="Hipervínculo visitado" xfId="344" builtinId="9" hidden="1"/>
    <cellStyle name="Hipervínculo visitado" xfId="346" builtinId="9" hidden="1"/>
    <cellStyle name="Hipervínculo visitado" xfId="348" builtinId="9" hidden="1"/>
    <cellStyle name="Hipervínculo visitado" xfId="350" builtinId="9" hidden="1"/>
    <cellStyle name="Hipervínculo visitado" xfId="352" builtinId="9" hidden="1"/>
    <cellStyle name="Hipervínculo visitado" xfId="354" builtinId="9" hidden="1"/>
    <cellStyle name="Hipervínculo visitado" xfId="356" builtinId="9" hidden="1"/>
    <cellStyle name="Hipervínculo visitado" xfId="358" builtinId="9" hidden="1"/>
    <cellStyle name="Hipervínculo visitado" xfId="360" builtinId="9" hidden="1"/>
    <cellStyle name="Hipervínculo visitado" xfId="362" builtinId="9" hidden="1"/>
    <cellStyle name="Hipervínculo visitado" xfId="364" builtinId="9" hidden="1"/>
    <cellStyle name="Hipervínculo visitado" xfId="366" builtinId="9" hidden="1"/>
    <cellStyle name="Hipervínculo visitado" xfId="368" builtinId="9" hidden="1"/>
    <cellStyle name="Hipervínculo visitado" xfId="370" builtinId="9" hidden="1"/>
    <cellStyle name="Hipervínculo visitado" xfId="372" builtinId="9" hidden="1"/>
    <cellStyle name="Hipervínculo visitado" xfId="374" builtinId="9" hidden="1"/>
    <cellStyle name="Hipervínculo visitado" xfId="376" builtinId="9" hidden="1"/>
    <cellStyle name="Hipervínculo visitado" xfId="378" builtinId="9" hidden="1"/>
    <cellStyle name="Hipervínculo visitado" xfId="380" builtinId="9" hidden="1"/>
    <cellStyle name="Hipervínculo visitado" xfId="382" builtinId="9" hidden="1"/>
    <cellStyle name="Hipervínculo visitado" xfId="384" builtinId="9" hidden="1"/>
    <cellStyle name="Hipervínculo visitado" xfId="386" builtinId="9" hidden="1"/>
    <cellStyle name="Hipervínculo visitado" xfId="388" builtinId="9" hidden="1"/>
    <cellStyle name="Hipervínculo visitado" xfId="390" builtinId="9" hidden="1"/>
    <cellStyle name="Hipervínculo visitado" xfId="392" builtinId="9" hidden="1"/>
    <cellStyle name="Hipervínculo visitado" xfId="394" builtinId="9" hidden="1"/>
    <cellStyle name="Hipervínculo visitado" xfId="396" builtinId="9" hidden="1"/>
    <cellStyle name="Hipervínculo visitado" xfId="398" builtinId="9" hidden="1"/>
    <cellStyle name="Hipervínculo visitado" xfId="400" builtinId="9" hidden="1"/>
    <cellStyle name="Hipervínculo visitado" xfId="402" builtinId="9" hidden="1"/>
    <cellStyle name="Hipervínculo visitado" xfId="404" builtinId="9" hidden="1"/>
    <cellStyle name="Hipervínculo visitado" xfId="406" builtinId="9" hidden="1"/>
    <cellStyle name="Hipervínculo visitado" xfId="408" builtinId="9" hidden="1"/>
    <cellStyle name="Hipervínculo visitado" xfId="410" builtinId="9" hidden="1"/>
    <cellStyle name="Hipervínculo visitado" xfId="412" builtinId="9" hidden="1"/>
    <cellStyle name="Hipervínculo visitado" xfId="414" builtinId="9" hidden="1"/>
    <cellStyle name="Hipervínculo visitado" xfId="416" builtinId="9" hidden="1"/>
    <cellStyle name="Hipervínculo visitado" xfId="418" builtinId="9" hidden="1"/>
    <cellStyle name="Hipervínculo visitado" xfId="420" builtinId="9" hidden="1"/>
    <cellStyle name="Hipervínculo visitado" xfId="422" builtinId="9" hidden="1"/>
    <cellStyle name="Hipervínculo visitado" xfId="424" builtinId="9" hidden="1"/>
    <cellStyle name="Hipervínculo visitado" xfId="426" builtinId="9" hidden="1"/>
    <cellStyle name="Hipervínculo visitado" xfId="428" builtinId="9" hidden="1"/>
    <cellStyle name="Hipervínculo visitado" xfId="430" builtinId="9" hidden="1"/>
    <cellStyle name="Hipervínculo visitado" xfId="432" builtinId="9" hidden="1"/>
    <cellStyle name="Hipervínculo visitado" xfId="434" builtinId="9" hidden="1"/>
    <cellStyle name="Hipervínculo visitado" xfId="436" builtinId="9" hidden="1"/>
    <cellStyle name="Hipervínculo visitado" xfId="438" builtinId="9" hidden="1"/>
    <cellStyle name="Hipervínculo visitado" xfId="440" builtinId="9" hidden="1"/>
    <cellStyle name="Hipervínculo visitado" xfId="442" builtinId="9" hidden="1"/>
    <cellStyle name="Hipervínculo visitado" xfId="444" builtinId="9" hidden="1"/>
    <cellStyle name="Hipervínculo visitado" xfId="446" builtinId="9" hidden="1"/>
    <cellStyle name="Hipervínculo visitado" xfId="448" builtinId="9" hidden="1"/>
    <cellStyle name="Hipervínculo visitado" xfId="450" builtinId="9" hidden="1"/>
    <cellStyle name="Hipervínculo visitado" xfId="452" builtinId="9" hidden="1"/>
    <cellStyle name="Hipervínculo visitado" xfId="454" builtinId="9" hidden="1"/>
    <cellStyle name="Hipervínculo visitado" xfId="456" builtinId="9" hidden="1"/>
    <cellStyle name="Hipervínculo visitado" xfId="458" builtinId="9" hidden="1"/>
    <cellStyle name="Hipervínculo visitado" xfId="460" builtinId="9" hidden="1"/>
    <cellStyle name="Hipervínculo visitado" xfId="462" builtinId="9" hidden="1"/>
    <cellStyle name="Hipervínculo visitado" xfId="464" builtinId="9" hidden="1"/>
    <cellStyle name="Hipervínculo visitado" xfId="466" builtinId="9" hidden="1"/>
    <cellStyle name="Hipervínculo visitado" xfId="468" builtinId="9" hidden="1"/>
    <cellStyle name="Hipervínculo visitado" xfId="470" builtinId="9" hidden="1"/>
    <cellStyle name="Hipervínculo visitado" xfId="472" builtinId="9" hidden="1"/>
    <cellStyle name="Hipervínculo visitado" xfId="474" builtinId="9" hidden="1"/>
    <cellStyle name="Hipervínculo visitado" xfId="476" builtinId="9" hidden="1"/>
    <cellStyle name="Hipervínculo visitado" xfId="478" builtinId="9" hidden="1"/>
    <cellStyle name="Hipervínculo visitado" xfId="480" builtinId="9" hidden="1"/>
    <cellStyle name="Hipervínculo visitado" xfId="482" builtinId="9" hidden="1"/>
    <cellStyle name="Hipervínculo visitado" xfId="484" builtinId="9" hidden="1"/>
    <cellStyle name="Hipervínculo visitado" xfId="486" builtinId="9" hidden="1"/>
    <cellStyle name="Hipervínculo visitado" xfId="488" builtinId="9" hidden="1"/>
    <cellStyle name="Hipervínculo visitado" xfId="490" builtinId="9" hidden="1"/>
    <cellStyle name="Hipervínculo visitado" xfId="492" builtinId="9" hidden="1"/>
    <cellStyle name="Hipervínculo visitado" xfId="494" builtinId="9" hidden="1"/>
    <cellStyle name="Hipervínculo visitado" xfId="496" builtinId="9" hidden="1"/>
    <cellStyle name="Hipervínculo visitado" xfId="498" builtinId="9" hidden="1"/>
    <cellStyle name="Hipervínculo visitado" xfId="500" builtinId="9" hidden="1"/>
    <cellStyle name="Hipervínculo visitado" xfId="502" builtinId="9" hidden="1"/>
    <cellStyle name="Hipervínculo visitado" xfId="504" builtinId="9" hidden="1"/>
    <cellStyle name="Hipervínculo visitado" xfId="506" builtinId="9" hidden="1"/>
    <cellStyle name="Hipervínculo visitado" xfId="508" builtinId="9" hidden="1"/>
    <cellStyle name="Hipervínculo visitado" xfId="510" builtinId="9" hidden="1"/>
    <cellStyle name="Hipervínculo visitado" xfId="512" builtinId="9" hidden="1"/>
    <cellStyle name="Hipervínculo visitado" xfId="514" builtinId="9" hidden="1"/>
    <cellStyle name="Hipervínculo visitado" xfId="516" builtinId="9" hidden="1"/>
    <cellStyle name="Hipervínculo visitado" xfId="518" builtinId="9" hidden="1"/>
    <cellStyle name="Hipervínculo visitado" xfId="520" builtinId="9" hidden="1"/>
    <cellStyle name="Hipervínculo visitado" xfId="522" builtinId="9" hidden="1"/>
    <cellStyle name="Hipervínculo visitado" xfId="524" builtinId="9" hidden="1"/>
    <cellStyle name="Hipervínculo visitado" xfId="526" builtinId="9" hidden="1"/>
    <cellStyle name="Hipervínculo visitado" xfId="528" builtinId="9" hidden="1"/>
    <cellStyle name="Hipervínculo visitado" xfId="530" builtinId="9" hidden="1"/>
    <cellStyle name="Hipervínculo visitado" xfId="532" builtinId="9" hidden="1"/>
    <cellStyle name="Hipervínculo visitado" xfId="534" builtinId="9" hidden="1"/>
    <cellStyle name="Hipervínculo visitado" xfId="536" builtinId="9" hidden="1"/>
    <cellStyle name="Hipervínculo visitado" xfId="538" builtinId="9" hidden="1"/>
    <cellStyle name="Hipervínculo visitado" xfId="540" builtinId="9" hidden="1"/>
    <cellStyle name="Hipervínculo visitado" xfId="542" builtinId="9" hidden="1"/>
    <cellStyle name="Hipervínculo visitado" xfId="544" builtinId="9" hidden="1"/>
    <cellStyle name="Hipervínculo visitado" xfId="546" builtinId="9" hidden="1"/>
    <cellStyle name="Hipervínculo visitado" xfId="548" builtinId="9" hidden="1"/>
    <cellStyle name="Hipervínculo visitado" xfId="550" builtinId="9" hidden="1"/>
    <cellStyle name="Hipervínculo visitado" xfId="552" builtinId="9" hidden="1"/>
    <cellStyle name="Hipervínculo visitado" xfId="554" builtinId="9" hidden="1"/>
    <cellStyle name="Hipervínculo visitado" xfId="556" builtinId="9" hidden="1"/>
    <cellStyle name="Hipervínculo visitado" xfId="558" builtinId="9" hidden="1"/>
    <cellStyle name="Hipervínculo visitado" xfId="560" builtinId="9" hidden="1"/>
    <cellStyle name="Hipervínculo visitado" xfId="562" builtinId="9" hidden="1"/>
    <cellStyle name="Hipervínculo visitado" xfId="564" builtinId="9" hidden="1"/>
    <cellStyle name="Hipervínculo visitado" xfId="566" builtinId="9" hidden="1"/>
    <cellStyle name="Hipervínculo visitado" xfId="568" builtinId="9" hidden="1"/>
    <cellStyle name="Hipervínculo visitado" xfId="570" builtinId="9" hidden="1"/>
    <cellStyle name="Hipervínculo visitado" xfId="572" builtinId="9" hidden="1"/>
    <cellStyle name="Hipervínculo visitado" xfId="574" builtinId="9" hidden="1"/>
    <cellStyle name="Hipervínculo visitado" xfId="576" builtinId="9" hidden="1"/>
    <cellStyle name="Hipervínculo visitado" xfId="578" builtinId="9" hidden="1"/>
    <cellStyle name="Hipervínculo visitado" xfId="580" builtinId="9" hidden="1"/>
    <cellStyle name="Hipervínculo visitado" xfId="582" builtinId="9" hidden="1"/>
    <cellStyle name="Hipervínculo visitado" xfId="584" builtinId="9" hidden="1"/>
    <cellStyle name="Hipervínculo visitado" xfId="586" builtinId="9" hidden="1"/>
    <cellStyle name="Hipervínculo visitado" xfId="588" builtinId="9" hidden="1"/>
    <cellStyle name="Hipervínculo visitado" xfId="590" builtinId="9" hidden="1"/>
    <cellStyle name="Hipervínculo visitado" xfId="592" builtinId="9" hidden="1"/>
    <cellStyle name="Hipervínculo visitado" xfId="594" builtinId="9" hidden="1"/>
    <cellStyle name="Hipervínculo visitado" xfId="596" builtinId="9" hidden="1"/>
    <cellStyle name="Hipervínculo visitado" xfId="598" builtinId="9" hidden="1"/>
    <cellStyle name="Hipervínculo visitado" xfId="600" builtinId="9" hidden="1"/>
    <cellStyle name="Hipervínculo visitado" xfId="602" builtinId="9" hidden="1"/>
    <cellStyle name="Hipervínculo visitado" xfId="604" builtinId="9" hidden="1"/>
    <cellStyle name="Hipervínculo visitado" xfId="606" builtinId="9" hidden="1"/>
    <cellStyle name="Hipervínculo visitado" xfId="608" builtinId="9" hidden="1"/>
    <cellStyle name="Hipervínculo visitado" xfId="610" builtinId="9" hidden="1"/>
    <cellStyle name="Hipervínculo visitado" xfId="612" builtinId="9" hidden="1"/>
    <cellStyle name="Hipervínculo visitado" xfId="614" builtinId="9" hidden="1"/>
    <cellStyle name="Hipervínculo visitado" xfId="616" builtinId="9" hidden="1"/>
    <cellStyle name="Hipervínculo visitado" xfId="618" builtinId="9" hidden="1"/>
    <cellStyle name="Hipervínculo visitado" xfId="620" builtinId="9" hidden="1"/>
    <cellStyle name="Hipervínculo visitado" xfId="622" builtinId="9" hidden="1"/>
    <cellStyle name="Hipervínculo visitado" xfId="624" builtinId="9" hidden="1"/>
    <cellStyle name="Hipervínculo visitado" xfId="626" builtinId="9" hidden="1"/>
    <cellStyle name="Hipervínculo visitado" xfId="628" builtinId="9" hidden="1"/>
    <cellStyle name="Hipervínculo visitado" xfId="630" builtinId="9" hidden="1"/>
    <cellStyle name="Hipervínculo visitado" xfId="632" builtinId="9" hidden="1"/>
    <cellStyle name="Hipervínculo visitado" xfId="634" builtinId="9" hidden="1"/>
    <cellStyle name="Hipervínculo visitado" xfId="636" builtinId="9" hidden="1"/>
    <cellStyle name="Hipervínculo visitado" xfId="638" builtinId="9" hidden="1"/>
    <cellStyle name="Hipervínculo visitado" xfId="640" builtinId="9" hidden="1"/>
    <cellStyle name="Hipervínculo visitado" xfId="642" builtinId="9" hidden="1"/>
    <cellStyle name="Hipervínculo visitado" xfId="644" builtinId="9" hidden="1"/>
    <cellStyle name="Hipervínculo visitado" xfId="646" builtinId="9" hidden="1"/>
    <cellStyle name="Hipervínculo visitado" xfId="648" builtinId="9" hidden="1"/>
    <cellStyle name="Hipervínculo visitado" xfId="650" builtinId="9" hidden="1"/>
    <cellStyle name="Normal" xfId="0" builtinId="0"/>
  </cellStyles>
  <dxfs count="0"/>
  <tableStyles count="0" defaultTableStyle="TableStyleMedium9" defaultPivotStyle="PivotStyleMedium4"/>
  <colors>
    <mruColors>
      <color rgb="FFFFFFCC"/>
      <color rgb="FFD0FEF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'Half Pad 1'!$B$42:$B$60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xVal>
          <c:yVal>
            <c:numRef>
              <c:f>'Half Pad 1'!$C$42:$C$60</c:f>
              <c:numCache>
                <c:formatCode>0.000</c:formatCode>
                <c:ptCount val="19"/>
                <c:pt idx="0">
                  <c:v>1.5349999999999999</c:v>
                </c:pt>
                <c:pt idx="1">
                  <c:v>1.5349999999999999</c:v>
                </c:pt>
                <c:pt idx="2">
                  <c:v>1.52</c:v>
                </c:pt>
                <c:pt idx="3">
                  <c:v>1.5</c:v>
                </c:pt>
                <c:pt idx="4">
                  <c:v>1.5149999999999999</c:v>
                </c:pt>
                <c:pt idx="5">
                  <c:v>1.53</c:v>
                </c:pt>
                <c:pt idx="6">
                  <c:v>1.4850000000000001</c:v>
                </c:pt>
                <c:pt idx="7">
                  <c:v>1.51</c:v>
                </c:pt>
                <c:pt idx="8">
                  <c:v>1.4950000000000001</c:v>
                </c:pt>
                <c:pt idx="9">
                  <c:v>1.55</c:v>
                </c:pt>
                <c:pt idx="10">
                  <c:v>1.55</c:v>
                </c:pt>
                <c:pt idx="11">
                  <c:v>1.5049999999999999</c:v>
                </c:pt>
                <c:pt idx="12">
                  <c:v>1.49</c:v>
                </c:pt>
                <c:pt idx="13">
                  <c:v>1.51</c:v>
                </c:pt>
                <c:pt idx="14">
                  <c:v>1.51</c:v>
                </c:pt>
                <c:pt idx="15">
                  <c:v>1.52</c:v>
                </c:pt>
                <c:pt idx="16">
                  <c:v>1.5</c:v>
                </c:pt>
                <c:pt idx="17">
                  <c:v>1.5149999999999999</c:v>
                </c:pt>
                <c:pt idx="18">
                  <c:v>1.51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143360"/>
        <c:axId val="204143936"/>
      </c:scatterChart>
      <c:valAx>
        <c:axId val="204143360"/>
        <c:scaling>
          <c:orientation val="minMax"/>
          <c:max val="19"/>
          <c:min val="1"/>
        </c:scaling>
        <c:delete val="0"/>
        <c:axPos val="b"/>
        <c:title>
          <c:tx>
            <c:rich>
              <a:bodyPr/>
              <a:lstStyle/>
              <a:p>
                <a:pPr>
                  <a:defRPr sz="1200">
                    <a:latin typeface="Helvetica"/>
                    <a:cs typeface="Helvetica"/>
                  </a:defRPr>
                </a:pPr>
                <a:r>
                  <a:rPr lang="en-US" sz="1200">
                    <a:latin typeface="Helvetica"/>
                    <a:cs typeface="Helvetica"/>
                  </a:rPr>
                  <a:t>Measurement</a:t>
                </a:r>
                <a:r>
                  <a:rPr lang="en-US" sz="1200" baseline="0">
                    <a:latin typeface="Helvetica"/>
                    <a:cs typeface="Helvetica"/>
                  </a:rPr>
                  <a:t> point</a:t>
                </a:r>
                <a:endParaRPr lang="en-US" sz="1200">
                  <a:latin typeface="Helvetica"/>
                  <a:cs typeface="Helvetica"/>
                </a:endParaRPr>
              </a:p>
            </c:rich>
          </c:tx>
          <c:layout/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Helvetica"/>
                <a:cs typeface="Helvetica"/>
              </a:defRPr>
            </a:pPr>
            <a:endParaRPr lang="es-CL"/>
          </a:p>
        </c:txPr>
        <c:crossAx val="204143936"/>
        <c:crosses val="autoZero"/>
        <c:crossBetween val="midCat"/>
        <c:majorUnit val="2"/>
      </c:valAx>
      <c:valAx>
        <c:axId val="20414393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>
                    <a:latin typeface="Helvetica"/>
                    <a:cs typeface="Helvetica"/>
                  </a:defRPr>
                </a:pPr>
                <a:r>
                  <a:rPr lang="en-US" sz="1200">
                    <a:latin typeface="Helvetica"/>
                    <a:cs typeface="Helvetica"/>
                  </a:rPr>
                  <a:t>Thickness [mm]</a:t>
                </a:r>
              </a:p>
            </c:rich>
          </c:tx>
          <c:layout>
            <c:manualLayout>
              <c:xMode val="edge"/>
              <c:yMode val="edge"/>
              <c:x val="1.9347037484885098E-2"/>
              <c:y val="0.208291391193027"/>
            </c:manualLayout>
          </c:layout>
          <c:overlay val="0"/>
        </c:title>
        <c:numFmt formatCode="0.000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Helvetica"/>
                <a:cs typeface="Helvetica"/>
              </a:defRPr>
            </a:pPr>
            <a:endParaRPr lang="es-CL"/>
          </a:p>
        </c:txPr>
        <c:crossAx val="204143360"/>
        <c:crosses val="autoZero"/>
        <c:crossBetween val="midCat"/>
      </c:valAx>
      <c:spPr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ln w="28575" cmpd="sng">
      <a:noFill/>
    </a:ln>
  </c:spPr>
  <c:printSettings>
    <c:headerFooter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GS1P2 SPWR-2</c:v>
          </c:tx>
          <c:spPr>
            <a:ln w="47625">
              <a:noFill/>
            </a:ln>
          </c:spPr>
          <c:xVal>
            <c:numRef>
              <c:f>'Half Pad 2'!$C$219:$C$224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'Half Pad 2'!$D$219:$D$224</c:f>
              <c:numCache>
                <c:formatCode>General</c:formatCode>
                <c:ptCount val="6"/>
                <c:pt idx="0">
                  <c:v>1.4350000000000001</c:v>
                </c:pt>
                <c:pt idx="1">
                  <c:v>1.34</c:v>
                </c:pt>
                <c:pt idx="2">
                  <c:v>1.345</c:v>
                </c:pt>
                <c:pt idx="3">
                  <c:v>1.375</c:v>
                </c:pt>
                <c:pt idx="4">
                  <c:v>1.37</c:v>
                </c:pt>
                <c:pt idx="5">
                  <c:v>1.375</c:v>
                </c:pt>
              </c:numCache>
            </c:numRef>
          </c:yVal>
          <c:smooth val="0"/>
        </c:ser>
        <c:ser>
          <c:idx val="1"/>
          <c:order val="1"/>
          <c:tx>
            <c:v>GSP2 sPWR-2</c:v>
          </c:tx>
          <c:spPr>
            <a:ln w="47625">
              <a:noFill/>
            </a:ln>
          </c:spPr>
          <c:xVal>
            <c:numRef>
              <c:f>'Half Pad 2'!$C$225:$C$227</c:f>
              <c:numCache>
                <c:formatCode>General</c:formatCode>
                <c:ptCount val="3"/>
                <c:pt idx="0">
                  <c:v>7</c:v>
                </c:pt>
                <c:pt idx="1">
                  <c:v>8</c:v>
                </c:pt>
                <c:pt idx="2">
                  <c:v>9</c:v>
                </c:pt>
              </c:numCache>
            </c:numRef>
          </c:xVal>
          <c:yVal>
            <c:numRef>
              <c:f>'Half Pad 2'!$D$225:$D$227</c:f>
              <c:numCache>
                <c:formatCode>General</c:formatCode>
                <c:ptCount val="3"/>
                <c:pt idx="0">
                  <c:v>1.4</c:v>
                </c:pt>
                <c:pt idx="1">
                  <c:v>1.48</c:v>
                </c:pt>
                <c:pt idx="2">
                  <c:v>1.4</c:v>
                </c:pt>
              </c:numCache>
            </c:numRef>
          </c:yVal>
          <c:smooth val="0"/>
        </c:ser>
        <c:ser>
          <c:idx val="2"/>
          <c:order val="2"/>
          <c:tx>
            <c:v>GS1P2 SPWRM-2</c:v>
          </c:tx>
          <c:spPr>
            <a:ln w="47625">
              <a:noFill/>
            </a:ln>
          </c:spPr>
          <c:xVal>
            <c:numRef>
              <c:f>'Half Pad 2'!$C$228:$C$233</c:f>
              <c:numCache>
                <c:formatCode>General</c:formatCode>
                <c:ptCount val="6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</c:numCache>
            </c:numRef>
          </c:xVal>
          <c:yVal>
            <c:numRef>
              <c:f>'Half Pad 2'!$D$228:$D$233</c:f>
              <c:numCache>
                <c:formatCode>General</c:formatCode>
                <c:ptCount val="6"/>
                <c:pt idx="0">
                  <c:v>1.37</c:v>
                </c:pt>
                <c:pt idx="1">
                  <c:v>1.375</c:v>
                </c:pt>
                <c:pt idx="2">
                  <c:v>1.38</c:v>
                </c:pt>
                <c:pt idx="3">
                  <c:v>1.36</c:v>
                </c:pt>
                <c:pt idx="4">
                  <c:v>1.335</c:v>
                </c:pt>
                <c:pt idx="5">
                  <c:v>1.43</c:v>
                </c:pt>
              </c:numCache>
            </c:numRef>
          </c:yVal>
          <c:smooth val="0"/>
        </c:ser>
        <c:ser>
          <c:idx val="3"/>
          <c:order val="3"/>
          <c:tx>
            <c:v>GS1P2 LPWR-2</c:v>
          </c:tx>
          <c:spPr>
            <a:ln w="47625">
              <a:noFill/>
            </a:ln>
          </c:spPr>
          <c:xVal>
            <c:numRef>
              <c:f>'Half Pad 2'!$C$234:$C$237</c:f>
              <c:numCache>
                <c:formatCode>General</c:formatCode>
                <c:ptCount val="4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</c:numCache>
            </c:numRef>
          </c:xVal>
          <c:yVal>
            <c:numRef>
              <c:f>'Half Pad 2'!$D$234:$D$237</c:f>
              <c:numCache>
                <c:formatCode>General</c:formatCode>
                <c:ptCount val="4"/>
                <c:pt idx="0">
                  <c:v>1.4</c:v>
                </c:pt>
                <c:pt idx="1">
                  <c:v>1.46</c:v>
                </c:pt>
                <c:pt idx="2">
                  <c:v>1.4550000000000001</c:v>
                </c:pt>
                <c:pt idx="3">
                  <c:v>1.405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176704"/>
        <c:axId val="198177280"/>
      </c:scatterChart>
      <c:valAx>
        <c:axId val="198176704"/>
        <c:scaling>
          <c:orientation val="minMax"/>
          <c:max val="2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200">
                    <a:latin typeface="Helvetica"/>
                    <a:cs typeface="Helvetica"/>
                  </a:defRPr>
                </a:pPr>
                <a:r>
                  <a:rPr lang="en-US" sz="1200">
                    <a:latin typeface="Helvetica"/>
                    <a:cs typeface="Helvetica"/>
                  </a:rPr>
                  <a:t>Measurement</a:t>
                </a:r>
                <a:r>
                  <a:rPr lang="en-US" sz="1200" baseline="0">
                    <a:latin typeface="Helvetica"/>
                    <a:cs typeface="Helvetica"/>
                  </a:rPr>
                  <a:t> point</a:t>
                </a:r>
                <a:endParaRPr lang="en-US" sz="1200">
                  <a:latin typeface="Helvetica"/>
                  <a:cs typeface="Helvetica"/>
                </a:endParaRPr>
              </a:p>
            </c:rich>
          </c:tx>
          <c:layout/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Helvetica"/>
                <a:cs typeface="Helvetica"/>
              </a:defRPr>
            </a:pPr>
            <a:endParaRPr lang="es-CL"/>
          </a:p>
        </c:txPr>
        <c:crossAx val="198177280"/>
        <c:crosses val="autoZero"/>
        <c:crossBetween val="midCat"/>
        <c:majorUnit val="4"/>
      </c:valAx>
      <c:valAx>
        <c:axId val="19817728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>
                    <a:latin typeface="Helvetica"/>
                    <a:cs typeface="Helvetica"/>
                  </a:defRPr>
                </a:pPr>
                <a:r>
                  <a:rPr lang="en-CA" sz="1200">
                    <a:latin typeface="Helvetica"/>
                    <a:cs typeface="Helvetica"/>
                  </a:rPr>
                  <a:t>Thickness [mm]</a:t>
                </a:r>
                <a:endParaRPr lang="en-US" sz="1200">
                  <a:latin typeface="Helvetica"/>
                  <a:cs typeface="Helvetica"/>
                </a:endParaRPr>
              </a:p>
            </c:rich>
          </c:tx>
          <c:layout>
            <c:manualLayout>
              <c:xMode val="edge"/>
              <c:yMode val="edge"/>
              <c:x val="1.69286577992745E-2"/>
              <c:y val="0.24838047805271601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Helvetica"/>
                <a:cs typeface="Helvetica"/>
              </a:defRPr>
            </a:pPr>
            <a:endParaRPr lang="es-CL"/>
          </a:p>
        </c:txPr>
        <c:crossAx val="198176704"/>
        <c:crosses val="autoZero"/>
        <c:crossBetween val="midCat"/>
      </c:valAx>
      <c:spPr>
        <a:ln w="12700">
          <a:solidFill>
            <a:schemeClr val="tx1"/>
          </a:solidFill>
        </a:ln>
      </c:spPr>
    </c:plotArea>
    <c:legend>
      <c:legendPos val="r"/>
      <c:layout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200">
              <a:latin typeface="Helvetica" charset="0"/>
              <a:ea typeface="Helvetica" charset="0"/>
              <a:cs typeface="Helvetica" charset="0"/>
            </a:defRPr>
          </a:pPr>
          <a:endParaRPr lang="es-CL"/>
        </a:p>
      </c:txPr>
    </c:legend>
    <c:plotVisOnly val="1"/>
    <c:dispBlanksAs val="gap"/>
    <c:showDLblsOverMax val="0"/>
  </c:chart>
  <c:spPr>
    <a:ln w="28575" cmpd="sng">
      <a:noFill/>
    </a:ln>
  </c:spPr>
  <c:printSettings>
    <c:headerFooter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USM</c:v>
          </c:tx>
          <c:cat>
            <c:numRef>
              <c:f>'Half Pad 2'!$B$65:$B$83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'Half Pad 2'!$C$65:$C$83</c:f>
              <c:numCache>
                <c:formatCode>General</c:formatCode>
                <c:ptCount val="19"/>
                <c:pt idx="0">
                  <c:v>2.8250000000000002</c:v>
                </c:pt>
                <c:pt idx="1">
                  <c:v>2.8149999999999999</c:v>
                </c:pt>
                <c:pt idx="2">
                  <c:v>2.81</c:v>
                </c:pt>
                <c:pt idx="3">
                  <c:v>2.79</c:v>
                </c:pt>
                <c:pt idx="4">
                  <c:v>2.83</c:v>
                </c:pt>
                <c:pt idx="5">
                  <c:v>2.915</c:v>
                </c:pt>
                <c:pt idx="6">
                  <c:v>2.85</c:v>
                </c:pt>
                <c:pt idx="7">
                  <c:v>2.895</c:v>
                </c:pt>
                <c:pt idx="8">
                  <c:v>2.83</c:v>
                </c:pt>
                <c:pt idx="9">
                  <c:v>2.83</c:v>
                </c:pt>
                <c:pt idx="10">
                  <c:v>2.86</c:v>
                </c:pt>
                <c:pt idx="11">
                  <c:v>2.82</c:v>
                </c:pt>
                <c:pt idx="12">
                  <c:v>2.8450000000000002</c:v>
                </c:pt>
                <c:pt idx="13">
                  <c:v>2.86</c:v>
                </c:pt>
                <c:pt idx="14">
                  <c:v>2.875</c:v>
                </c:pt>
                <c:pt idx="15">
                  <c:v>2.875</c:v>
                </c:pt>
                <c:pt idx="16">
                  <c:v>2.85</c:v>
                </c:pt>
                <c:pt idx="17">
                  <c:v>2.8450000000000002</c:v>
                </c:pt>
                <c:pt idx="18">
                  <c:v>2.8650000000000002</c:v>
                </c:pt>
              </c:numCache>
            </c:numRef>
          </c:val>
          <c:smooth val="0"/>
        </c:ser>
        <c:ser>
          <c:idx val="2"/>
          <c:order val="1"/>
          <c:tx>
            <c:v>Expectation</c:v>
          </c:tx>
          <c:cat>
            <c:numRef>
              <c:f>'Half Pad 2'!$B$65:$B$83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'Half Pad 2'!$D$65:$D$83</c:f>
              <c:numCache>
                <c:formatCode>0.000</c:formatCode>
                <c:ptCount val="19"/>
                <c:pt idx="0">
                  <c:v>2.915</c:v>
                </c:pt>
                <c:pt idx="1">
                  <c:v>2.81</c:v>
                </c:pt>
                <c:pt idx="2">
                  <c:v>2.8049999999999997</c:v>
                </c:pt>
                <c:pt idx="3">
                  <c:v>2.8250000000000002</c:v>
                </c:pt>
                <c:pt idx="4">
                  <c:v>2.84</c:v>
                </c:pt>
                <c:pt idx="5">
                  <c:v>2.835</c:v>
                </c:pt>
                <c:pt idx="6">
                  <c:v>2.82</c:v>
                </c:pt>
                <c:pt idx="7">
                  <c:v>2.92</c:v>
                </c:pt>
                <c:pt idx="8">
                  <c:v>2.82</c:v>
                </c:pt>
                <c:pt idx="9">
                  <c:v>2.83</c:v>
                </c:pt>
                <c:pt idx="10">
                  <c:v>2.8449999999999998</c:v>
                </c:pt>
                <c:pt idx="11">
                  <c:v>2.8099999999999996</c:v>
                </c:pt>
                <c:pt idx="12">
                  <c:v>2.79</c:v>
                </c:pt>
                <c:pt idx="13">
                  <c:v>2.7649999999999997</c:v>
                </c:pt>
                <c:pt idx="14">
                  <c:v>2.87</c:v>
                </c:pt>
                <c:pt idx="15">
                  <c:v>2.86</c:v>
                </c:pt>
                <c:pt idx="16">
                  <c:v>2.87</c:v>
                </c:pt>
                <c:pt idx="17">
                  <c:v>2.8849999999999998</c:v>
                </c:pt>
                <c:pt idx="18">
                  <c:v>2.8650000000000002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5888"/>
        <c:axId val="198179584"/>
      </c:lineChart>
      <c:catAx>
        <c:axId val="205285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>
                    <a:latin typeface="Helvetica"/>
                    <a:cs typeface="Helvetica"/>
                  </a:defRPr>
                </a:pPr>
                <a:r>
                  <a:rPr lang="en-US" sz="1200">
                    <a:latin typeface="Helvetica"/>
                    <a:cs typeface="Helvetica"/>
                  </a:rPr>
                  <a:t>Measurement</a:t>
                </a:r>
                <a:r>
                  <a:rPr lang="en-US" sz="1200" baseline="0">
                    <a:latin typeface="Helvetica"/>
                    <a:cs typeface="Helvetica"/>
                  </a:rPr>
                  <a:t> point</a:t>
                </a:r>
                <a:endParaRPr lang="en-US" sz="1200">
                  <a:latin typeface="Helvetica"/>
                  <a:cs typeface="Helvetica"/>
                </a:endParaRPr>
              </a:p>
            </c:rich>
          </c:tx>
          <c:layout/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Helvetica"/>
                <a:cs typeface="Helvetica"/>
              </a:defRPr>
            </a:pPr>
            <a:endParaRPr lang="es-CL"/>
          </a:p>
        </c:txPr>
        <c:crossAx val="198179584"/>
        <c:crosses val="autoZero"/>
        <c:auto val="1"/>
        <c:lblAlgn val="ctr"/>
        <c:lblOffset val="100"/>
        <c:noMultiLvlLbl val="1"/>
      </c:catAx>
      <c:valAx>
        <c:axId val="19817958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>
                    <a:latin typeface="Helvetica"/>
                    <a:cs typeface="Helvetica"/>
                  </a:defRPr>
                </a:pPr>
                <a:r>
                  <a:rPr lang="en-US" sz="1200">
                    <a:latin typeface="Helvetica"/>
                    <a:cs typeface="Helvetica"/>
                  </a:rPr>
                  <a:t>Thickness [mm]</a:t>
                </a:r>
              </a:p>
            </c:rich>
          </c:tx>
          <c:layout>
            <c:manualLayout>
              <c:xMode val="edge"/>
              <c:yMode val="edge"/>
              <c:x val="1.9347037484885098E-2"/>
              <c:y val="0.208291391193027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Helvetica"/>
                <a:cs typeface="Helvetica"/>
              </a:defRPr>
            </a:pPr>
            <a:endParaRPr lang="es-CL"/>
          </a:p>
        </c:txPr>
        <c:crossAx val="205285888"/>
        <c:crosses val="autoZero"/>
        <c:crossBetween val="between"/>
      </c:valAx>
      <c:spPr>
        <a:ln w="12700">
          <a:solidFill>
            <a:schemeClr val="tx1"/>
          </a:solidFill>
        </a:ln>
      </c:spPr>
    </c:plotArea>
    <c:legend>
      <c:legendPos val="r"/>
      <c:layout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200"/>
          </a:pPr>
          <a:endParaRPr lang="es-CL"/>
        </a:p>
      </c:txPr>
    </c:legend>
    <c:plotVisOnly val="1"/>
    <c:dispBlanksAs val="gap"/>
    <c:showDLblsOverMax val="0"/>
  </c:chart>
  <c:spPr>
    <a:ln w="28575" cmpd="sng">
      <a:noFill/>
    </a:ln>
  </c:spPr>
  <c:printSettings>
    <c:headerFooter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surface3DChart>
        <c:wireframe val="0"/>
        <c:ser>
          <c:idx val="0"/>
          <c:order val="0"/>
          <c:tx>
            <c:strRef>
              <c:f>'Half Pad 2'!$M$88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chemeClr val="accent1"/>
            </a:solidFill>
            <a:ln/>
            <a:effectLst/>
            <a:sp3d/>
          </c:spPr>
          <c:cat>
            <c:numRef>
              <c:f>'Half Pad 2'!$L$89:$L$103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'Half Pad 2'!$M$89:$M$103</c:f>
              <c:numCache>
                <c:formatCode>0.00</c:formatCode>
                <c:ptCount val="1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</c:numCache>
            </c:numRef>
          </c:val>
        </c:ser>
        <c:ser>
          <c:idx val="1"/>
          <c:order val="1"/>
          <c:tx>
            <c:strRef>
              <c:f>'Half Pad 2'!$N$88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chemeClr val="accent2"/>
            </a:solidFill>
            <a:ln/>
            <a:effectLst/>
            <a:sp3d/>
          </c:spPr>
          <c:cat>
            <c:numRef>
              <c:f>'Half Pad 2'!$L$89:$L$103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'Half Pad 2'!$N$89:$N$103</c:f>
              <c:numCache>
                <c:formatCode>0.00</c:formatCode>
                <c:ptCount val="1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</c:numCache>
            </c:numRef>
          </c:val>
        </c:ser>
        <c:ser>
          <c:idx val="2"/>
          <c:order val="2"/>
          <c:tx>
            <c:strRef>
              <c:f>'Half Pad 2'!$O$88</c:f>
              <c:strCache>
                <c:ptCount val="1"/>
                <c:pt idx="0">
                  <c:v>3</c:v>
                </c:pt>
              </c:strCache>
            </c:strRef>
          </c:tx>
          <c:spPr>
            <a:solidFill>
              <a:schemeClr val="accent3"/>
            </a:solidFill>
            <a:ln/>
            <a:effectLst/>
            <a:sp3d/>
          </c:spPr>
          <c:cat>
            <c:numRef>
              <c:f>'Half Pad 2'!$L$89:$L$103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'Half Pad 2'!$O$89:$O$103</c:f>
              <c:numCache>
                <c:formatCode>0.00</c:formatCode>
                <c:ptCount val="1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</c:numCache>
            </c:numRef>
          </c:val>
        </c:ser>
        <c:ser>
          <c:idx val="3"/>
          <c:order val="3"/>
          <c:tx>
            <c:strRef>
              <c:f>'Half Pad 2'!$P$88</c:f>
              <c:strCache>
                <c:ptCount val="1"/>
                <c:pt idx="0">
                  <c:v>4</c:v>
                </c:pt>
              </c:strCache>
            </c:strRef>
          </c:tx>
          <c:spPr>
            <a:solidFill>
              <a:schemeClr val="accent4"/>
            </a:solidFill>
            <a:ln/>
            <a:effectLst/>
            <a:sp3d/>
          </c:spPr>
          <c:cat>
            <c:numRef>
              <c:f>'Half Pad 2'!$L$89:$L$103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'Half Pad 2'!$P$89:$P$103</c:f>
              <c:numCache>
                <c:formatCode>0.00</c:formatCode>
                <c:ptCount val="1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</c:numCache>
            </c:numRef>
          </c:val>
        </c:ser>
        <c:ser>
          <c:idx val="4"/>
          <c:order val="4"/>
          <c:tx>
            <c:strRef>
              <c:f>'Half Pad 2'!$Q$88</c:f>
              <c:strCache>
                <c:ptCount val="1"/>
                <c:pt idx="0">
                  <c:v>5</c:v>
                </c:pt>
              </c:strCache>
            </c:strRef>
          </c:tx>
          <c:spPr>
            <a:solidFill>
              <a:schemeClr val="accent5"/>
            </a:solidFill>
            <a:ln/>
            <a:effectLst/>
            <a:sp3d/>
          </c:spPr>
          <c:cat>
            <c:numRef>
              <c:f>'Half Pad 2'!$L$89:$L$103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'Half Pad 2'!$Q$89:$Q$103</c:f>
              <c:numCache>
                <c:formatCode>0.00</c:formatCode>
                <c:ptCount val="1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</c:numCache>
            </c:numRef>
          </c:val>
        </c:ser>
        <c:bandFmts>
          <c:bandFmt>
            <c:idx val="0"/>
            <c:spPr>
              <a:solidFill>
                <a:schemeClr val="accent1"/>
              </a:solidFill>
              <a:ln/>
              <a:effectLst/>
              <a:sp3d/>
            </c:spPr>
          </c:bandFmt>
          <c:bandFmt>
            <c:idx val="1"/>
            <c:spPr>
              <a:solidFill>
                <a:schemeClr val="accent2"/>
              </a:solidFill>
              <a:ln/>
              <a:effectLst/>
              <a:sp3d/>
            </c:spPr>
          </c:bandFmt>
          <c:bandFmt>
            <c:idx val="2"/>
            <c:spPr>
              <a:solidFill>
                <a:schemeClr val="accent3"/>
              </a:solidFill>
              <a:ln/>
              <a:effectLst/>
              <a:sp3d/>
            </c:spPr>
          </c:bandFmt>
          <c:bandFmt>
            <c:idx val="3"/>
            <c:spPr>
              <a:solidFill>
                <a:schemeClr val="accent4"/>
              </a:solidFill>
              <a:ln/>
              <a:effectLst/>
              <a:sp3d/>
            </c:spPr>
          </c:bandFmt>
          <c:bandFmt>
            <c:idx val="4"/>
            <c:spPr>
              <a:solidFill>
                <a:schemeClr val="accent5"/>
              </a:solidFill>
              <a:ln/>
              <a:effectLst/>
              <a:sp3d/>
            </c:spPr>
          </c:bandFmt>
          <c:bandFmt>
            <c:idx val="5"/>
            <c:spPr>
              <a:solidFill>
                <a:schemeClr val="accent6"/>
              </a:solidFill>
              <a:ln/>
              <a:effectLst/>
              <a:sp3d/>
            </c:spPr>
          </c:bandFmt>
          <c:bandFmt>
            <c:idx val="6"/>
            <c:spPr>
              <a:solidFill>
                <a:schemeClr val="accent1">
                  <a:lumMod val="60000"/>
                </a:schemeClr>
              </a:solidFill>
              <a:ln/>
              <a:effectLst/>
              <a:sp3d/>
            </c:spPr>
          </c:bandFmt>
          <c:bandFmt>
            <c:idx val="7"/>
            <c:spPr>
              <a:solidFill>
                <a:schemeClr val="accent2">
                  <a:lumMod val="60000"/>
                </a:schemeClr>
              </a:solidFill>
              <a:ln/>
              <a:effectLst/>
              <a:sp3d/>
            </c:spPr>
          </c:bandFmt>
          <c:bandFmt>
            <c:idx val="8"/>
            <c:spPr>
              <a:solidFill>
                <a:schemeClr val="accent3">
                  <a:lumMod val="60000"/>
                </a:schemeClr>
              </a:solidFill>
              <a:ln/>
              <a:effectLst/>
              <a:sp3d/>
            </c:spPr>
          </c:bandFmt>
          <c:bandFmt>
            <c:idx val="9"/>
            <c:spPr>
              <a:solidFill>
                <a:schemeClr val="accent4">
                  <a:lumMod val="60000"/>
                </a:schemeClr>
              </a:solidFill>
              <a:ln/>
              <a:effectLst/>
              <a:sp3d/>
            </c:spPr>
          </c:bandFmt>
          <c:bandFmt>
            <c:idx val="10"/>
            <c:spPr>
              <a:solidFill>
                <a:schemeClr val="accent5">
                  <a:lumMod val="60000"/>
                </a:schemeClr>
              </a:solidFill>
              <a:ln/>
              <a:effectLst/>
              <a:sp3d/>
            </c:spPr>
          </c:bandFmt>
          <c:bandFmt>
            <c:idx val="11"/>
            <c:spPr>
              <a:solidFill>
                <a:schemeClr val="accent6">
                  <a:lumMod val="60000"/>
                </a:schemeClr>
              </a:solidFill>
              <a:ln/>
              <a:effectLst/>
              <a:sp3d/>
            </c:spPr>
          </c:bandFmt>
          <c:bandFmt>
            <c:idx val="12"/>
            <c:spPr>
              <a:solidFill>
                <a:schemeClr val="accent1">
                  <a:lumMod val="80000"/>
                  <a:lumOff val="20000"/>
                </a:schemeClr>
              </a:solidFill>
              <a:ln/>
              <a:effectLst/>
              <a:sp3d/>
            </c:spPr>
          </c:bandFmt>
          <c:bandFmt>
            <c:idx val="13"/>
            <c:spPr>
              <a:solidFill>
                <a:schemeClr val="accent2">
                  <a:lumMod val="80000"/>
                  <a:lumOff val="20000"/>
                </a:schemeClr>
              </a:solidFill>
              <a:ln/>
              <a:effectLst/>
              <a:sp3d/>
            </c:spPr>
          </c:bandFmt>
          <c:bandFmt>
            <c:idx val="14"/>
            <c:spPr>
              <a:solidFill>
                <a:schemeClr val="accent3">
                  <a:lumMod val="80000"/>
                  <a:lumOff val="20000"/>
                </a:schemeClr>
              </a:solidFill>
              <a:ln/>
              <a:effectLst/>
              <a:sp3d/>
            </c:spPr>
          </c:bandFmt>
        </c:bandFmts>
        <c:axId val="206267392"/>
        <c:axId val="206586432"/>
        <c:axId val="198259968"/>
      </c:surface3DChart>
      <c:catAx>
        <c:axId val="2062673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defRPr>
                </a:pPr>
                <a:r>
                  <a:rPr lang="en-US" sz="1300" b="1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rPr>
                  <a:t>Line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  <c:crossAx val="206586432"/>
        <c:crosses val="autoZero"/>
        <c:auto val="1"/>
        <c:lblAlgn val="ctr"/>
        <c:lblOffset val="100"/>
        <c:noMultiLvlLbl val="0"/>
      </c:catAx>
      <c:valAx>
        <c:axId val="206586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defRPr>
                </a:pPr>
                <a:r>
                  <a:rPr lang="en-US" sz="1300" b="1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rPr>
                  <a:t>Planarity [mm]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  <c:crossAx val="206267392"/>
        <c:crosses val="autoZero"/>
        <c:crossBetween val="midCat"/>
      </c:valAx>
      <c:serAx>
        <c:axId val="198259968"/>
        <c:scaling>
          <c:orientation val="minMax"/>
        </c:scaling>
        <c:delete val="0"/>
        <c:axPos val="b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defRPr>
                </a:pPr>
                <a:r>
                  <a:rPr lang="en-US" sz="1300" b="1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rPr>
                  <a:t>Point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  <c:crossAx val="206586432"/>
        <c:crosses val="autoZero"/>
      </c:ser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egendEntry>
        <c:idx val="5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egendEntry>
        <c:idx val="6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egendEntry>
        <c:idx val="7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egendEntry>
        <c:idx val="8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egendEntry>
        <c:idx val="9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ayout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300" b="1" i="0" u="none" strike="noStrike" kern="1200" baseline="0">
              <a:solidFill>
                <a:schemeClr val="tx1"/>
              </a:solidFill>
              <a:latin typeface="Helvetica" charset="0"/>
              <a:ea typeface="Helvetica" charset="0"/>
              <a:cs typeface="Helvetica" charset="0"/>
            </a:defRPr>
          </a:pPr>
          <a:endParaRPr lang="es-C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numRef>
              <c:f>'Half Pad 1'!$B$42:$B$60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'Half Pad 1'!$C$42:$C$60</c:f>
              <c:numCache>
                <c:formatCode>0.000</c:formatCode>
                <c:ptCount val="19"/>
                <c:pt idx="0">
                  <c:v>1.5349999999999999</c:v>
                </c:pt>
                <c:pt idx="1">
                  <c:v>1.5349999999999999</c:v>
                </c:pt>
                <c:pt idx="2">
                  <c:v>1.52</c:v>
                </c:pt>
                <c:pt idx="3">
                  <c:v>1.5</c:v>
                </c:pt>
                <c:pt idx="4">
                  <c:v>1.5149999999999999</c:v>
                </c:pt>
                <c:pt idx="5">
                  <c:v>1.53</c:v>
                </c:pt>
                <c:pt idx="6">
                  <c:v>1.4850000000000001</c:v>
                </c:pt>
                <c:pt idx="7">
                  <c:v>1.51</c:v>
                </c:pt>
                <c:pt idx="8">
                  <c:v>1.4950000000000001</c:v>
                </c:pt>
                <c:pt idx="9">
                  <c:v>1.55</c:v>
                </c:pt>
                <c:pt idx="10">
                  <c:v>1.55</c:v>
                </c:pt>
                <c:pt idx="11">
                  <c:v>1.5049999999999999</c:v>
                </c:pt>
                <c:pt idx="12">
                  <c:v>1.49</c:v>
                </c:pt>
                <c:pt idx="13">
                  <c:v>1.51</c:v>
                </c:pt>
                <c:pt idx="14">
                  <c:v>1.51</c:v>
                </c:pt>
                <c:pt idx="15">
                  <c:v>1.52</c:v>
                </c:pt>
                <c:pt idx="16">
                  <c:v>1.5</c:v>
                </c:pt>
                <c:pt idx="17">
                  <c:v>1.5149999999999999</c:v>
                </c:pt>
                <c:pt idx="18">
                  <c:v>1.51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652608"/>
        <c:axId val="206589312"/>
      </c:lineChart>
      <c:catAx>
        <c:axId val="163652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>
                    <a:latin typeface="Helvetica"/>
                    <a:cs typeface="Helvetica"/>
                  </a:defRPr>
                </a:pPr>
                <a:r>
                  <a:rPr lang="en-US" sz="1200">
                    <a:latin typeface="Helvetica"/>
                    <a:cs typeface="Helvetica"/>
                  </a:rPr>
                  <a:t>Measurement</a:t>
                </a:r>
                <a:r>
                  <a:rPr lang="en-US" sz="1200" baseline="0">
                    <a:latin typeface="Helvetica"/>
                    <a:cs typeface="Helvetica"/>
                  </a:rPr>
                  <a:t> point</a:t>
                </a:r>
                <a:endParaRPr lang="en-US" sz="1200">
                  <a:latin typeface="Helvetica"/>
                  <a:cs typeface="Helvetica"/>
                </a:endParaRPr>
              </a:p>
            </c:rich>
          </c:tx>
          <c:layout/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Helvetica"/>
                <a:cs typeface="Helvetica"/>
              </a:defRPr>
            </a:pPr>
            <a:endParaRPr lang="es-CL"/>
          </a:p>
        </c:txPr>
        <c:crossAx val="206589312"/>
        <c:crosses val="autoZero"/>
        <c:auto val="1"/>
        <c:lblAlgn val="ctr"/>
        <c:lblOffset val="100"/>
        <c:noMultiLvlLbl val="1"/>
      </c:catAx>
      <c:valAx>
        <c:axId val="20658931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>
                    <a:latin typeface="Helvetica"/>
                    <a:cs typeface="Helvetica"/>
                  </a:defRPr>
                </a:pPr>
                <a:r>
                  <a:rPr lang="en-US" sz="1200">
                    <a:latin typeface="Helvetica"/>
                    <a:cs typeface="Helvetica"/>
                  </a:rPr>
                  <a:t>Thickness [mm]</a:t>
                </a:r>
              </a:p>
            </c:rich>
          </c:tx>
          <c:layout>
            <c:manualLayout>
              <c:xMode val="edge"/>
              <c:yMode val="edge"/>
              <c:x val="1.9347037484885098E-2"/>
              <c:y val="0.208291391193027"/>
            </c:manualLayout>
          </c:layout>
          <c:overlay val="0"/>
        </c:title>
        <c:numFmt formatCode="0.000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Helvetica"/>
                <a:cs typeface="Helvetica"/>
              </a:defRPr>
            </a:pPr>
            <a:endParaRPr lang="es-CL"/>
          </a:p>
        </c:txPr>
        <c:crossAx val="163652608"/>
        <c:crosses val="autoZero"/>
        <c:crossBetween val="between"/>
      </c:valAx>
      <c:spPr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ln w="28575" cmpd="sng">
      <a:noFill/>
    </a:ln>
  </c:spPr>
  <c:printSettings>
    <c:headerFooter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xVal>
            <c:numRef>
              <c:f>'Half Pad 3'!$B$116:$B$175</c:f>
              <c:numCache>
                <c:formatCode>General</c:formatCode>
                <c:ptCount val="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</c:numCache>
            </c:numRef>
          </c:xVal>
          <c:yVal>
            <c:numRef>
              <c:f>'Half Pad 3'!$C$116:$C$175</c:f>
              <c:numCache>
                <c:formatCode>General</c:formatCode>
                <c:ptCount val="60"/>
                <c:pt idx="0">
                  <c:v>99</c:v>
                </c:pt>
                <c:pt idx="1">
                  <c:v>105</c:v>
                </c:pt>
                <c:pt idx="2">
                  <c:v>100</c:v>
                </c:pt>
                <c:pt idx="3">
                  <c:v>105</c:v>
                </c:pt>
                <c:pt idx="4">
                  <c:v>120</c:v>
                </c:pt>
                <c:pt idx="5">
                  <c:v>100</c:v>
                </c:pt>
                <c:pt idx="6">
                  <c:v>115</c:v>
                </c:pt>
                <c:pt idx="7">
                  <c:v>110</c:v>
                </c:pt>
                <c:pt idx="8">
                  <c:v>110</c:v>
                </c:pt>
                <c:pt idx="9">
                  <c:v>115</c:v>
                </c:pt>
                <c:pt idx="10">
                  <c:v>88.4</c:v>
                </c:pt>
                <c:pt idx="11">
                  <c:v>94.7</c:v>
                </c:pt>
                <c:pt idx="12">
                  <c:v>92.4</c:v>
                </c:pt>
                <c:pt idx="13">
                  <c:v>84.3</c:v>
                </c:pt>
                <c:pt idx="14">
                  <c:v>102.5</c:v>
                </c:pt>
                <c:pt idx="15">
                  <c:v>84.2</c:v>
                </c:pt>
                <c:pt idx="16">
                  <c:v>98.8</c:v>
                </c:pt>
                <c:pt idx="17">
                  <c:v>101.7</c:v>
                </c:pt>
                <c:pt idx="18">
                  <c:v>84.6</c:v>
                </c:pt>
                <c:pt idx="19">
                  <c:v>109.1</c:v>
                </c:pt>
                <c:pt idx="20">
                  <c:v>88.4</c:v>
                </c:pt>
                <c:pt idx="21">
                  <c:v>96.8</c:v>
                </c:pt>
                <c:pt idx="22">
                  <c:v>110.9</c:v>
                </c:pt>
                <c:pt idx="23">
                  <c:v>82.3</c:v>
                </c:pt>
                <c:pt idx="24">
                  <c:v>105.1</c:v>
                </c:pt>
                <c:pt idx="25">
                  <c:v>112.5</c:v>
                </c:pt>
                <c:pt idx="26">
                  <c:v>93.4</c:v>
                </c:pt>
                <c:pt idx="27">
                  <c:v>82.8</c:v>
                </c:pt>
                <c:pt idx="28">
                  <c:v>109.5</c:v>
                </c:pt>
                <c:pt idx="29">
                  <c:v>89.7</c:v>
                </c:pt>
                <c:pt idx="30">
                  <c:v>101</c:v>
                </c:pt>
                <c:pt idx="31">
                  <c:v>109.9</c:v>
                </c:pt>
                <c:pt idx="32">
                  <c:v>94.5</c:v>
                </c:pt>
                <c:pt idx="33">
                  <c:v>93.2</c:v>
                </c:pt>
                <c:pt idx="34">
                  <c:v>104</c:v>
                </c:pt>
                <c:pt idx="35">
                  <c:v>92.1</c:v>
                </c:pt>
                <c:pt idx="36">
                  <c:v>105.6</c:v>
                </c:pt>
                <c:pt idx="37">
                  <c:v>103.9</c:v>
                </c:pt>
                <c:pt idx="38">
                  <c:v>99.8</c:v>
                </c:pt>
                <c:pt idx="39">
                  <c:v>79.3</c:v>
                </c:pt>
                <c:pt idx="40">
                  <c:v>88.5</c:v>
                </c:pt>
                <c:pt idx="41">
                  <c:v>99</c:v>
                </c:pt>
                <c:pt idx="42">
                  <c:v>105.2</c:v>
                </c:pt>
                <c:pt idx="43">
                  <c:v>88.2</c:v>
                </c:pt>
                <c:pt idx="44">
                  <c:v>103.4</c:v>
                </c:pt>
                <c:pt idx="45">
                  <c:v>81.099999999999994</c:v>
                </c:pt>
                <c:pt idx="46">
                  <c:v>87.4</c:v>
                </c:pt>
                <c:pt idx="47">
                  <c:v>99.3</c:v>
                </c:pt>
                <c:pt idx="48">
                  <c:v>96.4</c:v>
                </c:pt>
                <c:pt idx="49">
                  <c:v>94.2</c:v>
                </c:pt>
                <c:pt idx="50">
                  <c:v>102.8</c:v>
                </c:pt>
                <c:pt idx="51">
                  <c:v>100.4</c:v>
                </c:pt>
                <c:pt idx="52">
                  <c:v>101</c:v>
                </c:pt>
                <c:pt idx="53">
                  <c:v>74.2</c:v>
                </c:pt>
                <c:pt idx="54">
                  <c:v>104.1</c:v>
                </c:pt>
                <c:pt idx="55">
                  <c:v>102</c:v>
                </c:pt>
                <c:pt idx="56">
                  <c:v>85.7</c:v>
                </c:pt>
                <c:pt idx="57">
                  <c:v>100.6</c:v>
                </c:pt>
                <c:pt idx="58">
                  <c:v>104.1</c:v>
                </c:pt>
                <c:pt idx="59">
                  <c:v>96.7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591040"/>
        <c:axId val="206591616"/>
      </c:scatterChart>
      <c:valAx>
        <c:axId val="206591040"/>
        <c:scaling>
          <c:orientation val="minMax"/>
          <c:max val="61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200">
                    <a:latin typeface="Helvetica"/>
                    <a:cs typeface="Helvetica"/>
                  </a:defRPr>
                </a:pPr>
                <a:r>
                  <a:rPr lang="en-US" sz="1200">
                    <a:latin typeface="Helvetica"/>
                    <a:cs typeface="Helvetica"/>
                  </a:rPr>
                  <a:t>Measurement</a:t>
                </a:r>
                <a:r>
                  <a:rPr lang="en-US" sz="1200" baseline="0">
                    <a:latin typeface="Helvetica"/>
                    <a:cs typeface="Helvetica"/>
                  </a:rPr>
                  <a:t> point</a:t>
                </a:r>
                <a:endParaRPr lang="en-US" sz="1200">
                  <a:latin typeface="Helvetica"/>
                  <a:cs typeface="Helvetica"/>
                </a:endParaRPr>
              </a:p>
            </c:rich>
          </c:tx>
          <c:layout/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Helvetica"/>
                <a:cs typeface="Helvetica"/>
              </a:defRPr>
            </a:pPr>
            <a:endParaRPr lang="es-CL"/>
          </a:p>
        </c:txPr>
        <c:crossAx val="206591616"/>
        <c:crosses val="autoZero"/>
        <c:crossBetween val="midCat"/>
        <c:majorUnit val="2"/>
      </c:valAx>
      <c:valAx>
        <c:axId val="20659161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>
                    <a:latin typeface="Helvetica"/>
                    <a:cs typeface="Helvetica"/>
                  </a:defRPr>
                </a:pPr>
                <a:r>
                  <a:rPr lang="en-US" sz="1200">
                    <a:latin typeface="Helvetica"/>
                    <a:cs typeface="Helvetica"/>
                  </a:rPr>
                  <a:t>Resistivity</a:t>
                </a:r>
                <a:r>
                  <a:rPr lang="en-US" sz="1200" baseline="0">
                    <a:latin typeface="Helvetica"/>
                    <a:cs typeface="Helvetica"/>
                  </a:rPr>
                  <a:t> [</a:t>
                </a:r>
                <a:r>
                  <a:rPr lang="el-GR" sz="1200" baseline="0">
                    <a:latin typeface="Helvetica"/>
                    <a:cs typeface="Helvetica"/>
                  </a:rPr>
                  <a:t>Ω/□</a:t>
                </a:r>
                <a:r>
                  <a:rPr lang="en-US" sz="1200" baseline="0">
                    <a:latin typeface="Helvetica"/>
                    <a:cs typeface="Helvetica"/>
                  </a:rPr>
                  <a:t>]</a:t>
                </a:r>
                <a:endParaRPr lang="en-US" sz="1200">
                  <a:latin typeface="Helvetica"/>
                  <a:cs typeface="Helvetica"/>
                </a:endParaRPr>
              </a:p>
            </c:rich>
          </c:tx>
          <c:layout>
            <c:manualLayout>
              <c:xMode val="edge"/>
              <c:yMode val="edge"/>
              <c:x val="1.69286577992745E-2"/>
              <c:y val="0.24838047805271601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Helvetica"/>
                <a:cs typeface="Helvetica"/>
              </a:defRPr>
            </a:pPr>
            <a:endParaRPr lang="es-CL"/>
          </a:p>
        </c:txPr>
        <c:crossAx val="206591040"/>
        <c:crosses val="autoZero"/>
        <c:crossBetween val="midCat"/>
      </c:valAx>
      <c:spPr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ln w="28575" cmpd="sng">
      <a:noFill/>
    </a:ln>
  </c:spPr>
  <c:printSettings>
    <c:headerFooter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GS1P3 SA1-3</c:v>
          </c:tx>
          <c:spPr>
            <a:ln w="47625">
              <a:noFill/>
            </a:ln>
          </c:spPr>
          <c:xVal>
            <c:numRef>
              <c:f>'Half Pad 3'!$C$180:$C$182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xVal>
          <c:yVal>
            <c:numRef>
              <c:f>'Half Pad 3'!$D$180:$D$182</c:f>
              <c:numCache>
                <c:formatCode>General</c:formatCode>
                <c:ptCount val="3"/>
                <c:pt idx="0">
                  <c:v>1.47</c:v>
                </c:pt>
                <c:pt idx="1">
                  <c:v>1.48</c:v>
                </c:pt>
                <c:pt idx="2">
                  <c:v>1.47</c:v>
                </c:pt>
              </c:numCache>
            </c:numRef>
          </c:yVal>
          <c:smooth val="0"/>
        </c:ser>
        <c:ser>
          <c:idx val="1"/>
          <c:order val="1"/>
          <c:tx>
            <c:v>GS1P3 SA2-2</c:v>
          </c:tx>
          <c:spPr>
            <a:ln w="47625">
              <a:noFill/>
            </a:ln>
          </c:spPr>
          <c:xVal>
            <c:numRef>
              <c:f>'Half Pad 3'!$C$183:$C$186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xVal>
          <c:yVal>
            <c:numRef>
              <c:f>'Half Pad 3'!$D$183:$D$186</c:f>
              <c:numCache>
                <c:formatCode>General</c:formatCode>
                <c:ptCount val="4"/>
                <c:pt idx="0">
                  <c:v>1.385</c:v>
                </c:pt>
                <c:pt idx="1">
                  <c:v>1.46</c:v>
                </c:pt>
                <c:pt idx="2">
                  <c:v>1.46</c:v>
                </c:pt>
                <c:pt idx="3">
                  <c:v>1.38</c:v>
                </c:pt>
              </c:numCache>
            </c:numRef>
          </c:yVal>
          <c:smooth val="0"/>
        </c:ser>
        <c:ser>
          <c:idx val="2"/>
          <c:order val="2"/>
          <c:tx>
            <c:v>GS1P3 SA3-2</c:v>
          </c:tx>
          <c:spPr>
            <a:ln w="47625">
              <a:noFill/>
            </a:ln>
          </c:spPr>
          <c:xVal>
            <c:numRef>
              <c:f>'Half Pad 3'!$C$187:$C$190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xVal>
          <c:yVal>
            <c:numRef>
              <c:f>'Half Pad 3'!$D$187:$D$190</c:f>
              <c:numCache>
                <c:formatCode>General</c:formatCode>
                <c:ptCount val="4"/>
                <c:pt idx="0">
                  <c:v>1.43</c:v>
                </c:pt>
                <c:pt idx="1">
                  <c:v>1.4350000000000001</c:v>
                </c:pt>
                <c:pt idx="2">
                  <c:v>1.4350000000000001</c:v>
                </c:pt>
                <c:pt idx="3">
                  <c:v>1.43</c:v>
                </c:pt>
              </c:numCache>
            </c:numRef>
          </c:yVal>
          <c:smooth val="0"/>
        </c:ser>
        <c:ser>
          <c:idx val="3"/>
          <c:order val="3"/>
          <c:tx>
            <c:v>GS1P3 SA4-2</c:v>
          </c:tx>
          <c:spPr>
            <a:ln w="47625">
              <a:noFill/>
            </a:ln>
          </c:spPr>
          <c:xVal>
            <c:numRef>
              <c:f>'Half Pad 3'!$C$191:$C$194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xVal>
          <c:yVal>
            <c:numRef>
              <c:f>'Half Pad 3'!$D$191:$D$194</c:f>
              <c:numCache>
                <c:formatCode>General</c:formatCode>
                <c:ptCount val="4"/>
                <c:pt idx="0">
                  <c:v>1.425</c:v>
                </c:pt>
                <c:pt idx="1">
                  <c:v>1.425</c:v>
                </c:pt>
                <c:pt idx="2">
                  <c:v>1.425</c:v>
                </c:pt>
                <c:pt idx="3">
                  <c:v>1.43</c:v>
                </c:pt>
              </c:numCache>
            </c:numRef>
          </c:yVal>
          <c:smooth val="0"/>
        </c:ser>
        <c:ser>
          <c:idx val="4"/>
          <c:order val="4"/>
          <c:tx>
            <c:v>GS1P3 SA5-2</c:v>
          </c:tx>
          <c:spPr>
            <a:ln w="47625">
              <a:noFill/>
            </a:ln>
          </c:spPr>
          <c:xVal>
            <c:numRef>
              <c:f>'Half Pad 3'!$C$195:$C$198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xVal>
          <c:yVal>
            <c:numRef>
              <c:f>'Half Pad 3'!$D$195:$D$198</c:f>
              <c:numCache>
                <c:formatCode>General</c:formatCode>
                <c:ptCount val="4"/>
                <c:pt idx="0">
                  <c:v>1.43</c:v>
                </c:pt>
                <c:pt idx="1">
                  <c:v>1.425</c:v>
                </c:pt>
                <c:pt idx="2">
                  <c:v>1.44</c:v>
                </c:pt>
                <c:pt idx="3">
                  <c:v>1.43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741696"/>
        <c:axId val="206593344"/>
      </c:scatterChart>
      <c:valAx>
        <c:axId val="163741696"/>
        <c:scaling>
          <c:orientation val="minMax"/>
          <c:max val="5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200">
                    <a:latin typeface="Helvetica"/>
                    <a:cs typeface="Helvetica"/>
                  </a:defRPr>
                </a:pPr>
                <a:r>
                  <a:rPr lang="en-US" sz="1200">
                    <a:latin typeface="Helvetica"/>
                    <a:cs typeface="Helvetica"/>
                  </a:rPr>
                  <a:t>Measurement</a:t>
                </a:r>
                <a:r>
                  <a:rPr lang="en-US" sz="1200" baseline="0">
                    <a:latin typeface="Helvetica"/>
                    <a:cs typeface="Helvetica"/>
                  </a:rPr>
                  <a:t> point</a:t>
                </a:r>
                <a:endParaRPr lang="en-US" sz="1200">
                  <a:latin typeface="Helvetica"/>
                  <a:cs typeface="Helvetica"/>
                </a:endParaRPr>
              </a:p>
            </c:rich>
          </c:tx>
          <c:layout/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Helvetica"/>
                <a:cs typeface="Helvetica"/>
              </a:defRPr>
            </a:pPr>
            <a:endParaRPr lang="es-CL"/>
          </a:p>
        </c:txPr>
        <c:crossAx val="206593344"/>
        <c:crosses val="autoZero"/>
        <c:crossBetween val="midCat"/>
        <c:majorUnit val="1"/>
      </c:valAx>
      <c:valAx>
        <c:axId val="20659334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>
                    <a:latin typeface="Helvetica"/>
                    <a:cs typeface="Helvetica"/>
                  </a:defRPr>
                </a:pPr>
                <a:r>
                  <a:rPr lang="en-CA" sz="1200">
                    <a:latin typeface="Helvetica"/>
                    <a:cs typeface="Helvetica"/>
                  </a:rPr>
                  <a:t>Thickness [mm]</a:t>
                </a:r>
                <a:endParaRPr lang="en-US" sz="1200">
                  <a:latin typeface="Helvetica"/>
                  <a:cs typeface="Helvetica"/>
                </a:endParaRPr>
              </a:p>
            </c:rich>
          </c:tx>
          <c:layout>
            <c:manualLayout>
              <c:xMode val="edge"/>
              <c:yMode val="edge"/>
              <c:x val="1.69286577992745E-2"/>
              <c:y val="0.24838047805271601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Helvetica"/>
                <a:cs typeface="Helvetica"/>
              </a:defRPr>
            </a:pPr>
            <a:endParaRPr lang="es-CL"/>
          </a:p>
        </c:txPr>
        <c:crossAx val="163741696"/>
        <c:crosses val="autoZero"/>
        <c:crossBetween val="midCat"/>
      </c:valAx>
      <c:spPr>
        <a:ln w="12700">
          <a:solidFill>
            <a:schemeClr val="tx1"/>
          </a:solidFill>
        </a:ln>
      </c:spPr>
    </c:plotArea>
    <c:legend>
      <c:legendPos val="r"/>
      <c:layout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200"/>
          </a:pPr>
          <a:endParaRPr lang="es-CL"/>
        </a:p>
      </c:txPr>
    </c:legend>
    <c:plotVisOnly val="1"/>
    <c:dispBlanksAs val="gap"/>
    <c:showDLblsOverMax val="0"/>
  </c:chart>
  <c:spPr>
    <a:ln w="28575" cmpd="sng">
      <a:noFill/>
    </a:ln>
  </c:spPr>
  <c:printSettings>
    <c:headerFooter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GS1P3 SPWR-2</c:v>
          </c:tx>
          <c:spPr>
            <a:ln w="47625">
              <a:noFill/>
            </a:ln>
          </c:spPr>
          <c:xVal>
            <c:numRef>
              <c:f>'Half Pad 3'!$C$214:$C$219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'Half Pad 3'!$D$214:$D$219</c:f>
              <c:numCache>
                <c:formatCode>General</c:formatCode>
                <c:ptCount val="6"/>
                <c:pt idx="0">
                  <c:v>1.37</c:v>
                </c:pt>
                <c:pt idx="1">
                  <c:v>1.37</c:v>
                </c:pt>
                <c:pt idx="2">
                  <c:v>1.39</c:v>
                </c:pt>
                <c:pt idx="3">
                  <c:v>1.365</c:v>
                </c:pt>
                <c:pt idx="4">
                  <c:v>1.365</c:v>
                </c:pt>
                <c:pt idx="5">
                  <c:v>1.365</c:v>
                </c:pt>
              </c:numCache>
            </c:numRef>
          </c:yVal>
          <c:smooth val="0"/>
        </c:ser>
        <c:ser>
          <c:idx val="1"/>
          <c:order val="1"/>
          <c:tx>
            <c:v>GS1P3 sPWR-2</c:v>
          </c:tx>
          <c:spPr>
            <a:ln w="47625">
              <a:noFill/>
            </a:ln>
          </c:spPr>
          <c:xVal>
            <c:numRef>
              <c:f>'Half Pad 3'!$C$220:$C$222</c:f>
              <c:numCache>
                <c:formatCode>General</c:formatCode>
                <c:ptCount val="3"/>
                <c:pt idx="0">
                  <c:v>7</c:v>
                </c:pt>
                <c:pt idx="1">
                  <c:v>8</c:v>
                </c:pt>
                <c:pt idx="2">
                  <c:v>9</c:v>
                </c:pt>
              </c:numCache>
            </c:numRef>
          </c:xVal>
          <c:yVal>
            <c:numRef>
              <c:f>'Half Pad 3'!$D$220:$D$222</c:f>
              <c:numCache>
                <c:formatCode>General</c:formatCode>
                <c:ptCount val="3"/>
                <c:pt idx="0">
                  <c:v>1.46</c:v>
                </c:pt>
                <c:pt idx="1">
                  <c:v>1.4850000000000001</c:v>
                </c:pt>
                <c:pt idx="2">
                  <c:v>1.43</c:v>
                </c:pt>
              </c:numCache>
            </c:numRef>
          </c:yVal>
          <c:smooth val="0"/>
        </c:ser>
        <c:ser>
          <c:idx val="2"/>
          <c:order val="2"/>
          <c:tx>
            <c:v>GS1P3 SPWRM-2</c:v>
          </c:tx>
          <c:spPr>
            <a:ln w="47625">
              <a:noFill/>
            </a:ln>
          </c:spPr>
          <c:xVal>
            <c:numRef>
              <c:f>'Half Pad 3'!$C$223:$C$228</c:f>
              <c:numCache>
                <c:formatCode>General</c:formatCode>
                <c:ptCount val="6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</c:numCache>
            </c:numRef>
          </c:xVal>
          <c:yVal>
            <c:numRef>
              <c:f>'Half Pad 3'!$D$223:$D$228</c:f>
              <c:numCache>
                <c:formatCode>General</c:formatCode>
                <c:ptCount val="6"/>
                <c:pt idx="0">
                  <c:v>1.38</c:v>
                </c:pt>
                <c:pt idx="1">
                  <c:v>1.365</c:v>
                </c:pt>
                <c:pt idx="2">
                  <c:v>1.375</c:v>
                </c:pt>
                <c:pt idx="3">
                  <c:v>1.38</c:v>
                </c:pt>
                <c:pt idx="4">
                  <c:v>1.37</c:v>
                </c:pt>
                <c:pt idx="5">
                  <c:v>1.37</c:v>
                </c:pt>
              </c:numCache>
            </c:numRef>
          </c:yVal>
          <c:smooth val="0"/>
        </c:ser>
        <c:ser>
          <c:idx val="3"/>
          <c:order val="3"/>
          <c:tx>
            <c:v>GS1P3 LPWR-2</c:v>
          </c:tx>
          <c:spPr>
            <a:ln w="47625">
              <a:noFill/>
            </a:ln>
          </c:spPr>
          <c:xVal>
            <c:numRef>
              <c:f>'Half Pad 3'!$C$229:$C$232</c:f>
              <c:numCache>
                <c:formatCode>General</c:formatCode>
                <c:ptCount val="4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</c:numCache>
            </c:numRef>
          </c:xVal>
          <c:yVal>
            <c:numRef>
              <c:f>'Half Pad 3'!$D$229:$D$232</c:f>
              <c:numCache>
                <c:formatCode>General</c:formatCode>
                <c:ptCount val="4"/>
                <c:pt idx="0">
                  <c:v>1.405</c:v>
                </c:pt>
                <c:pt idx="1">
                  <c:v>1.47</c:v>
                </c:pt>
                <c:pt idx="2">
                  <c:v>1.46</c:v>
                </c:pt>
                <c:pt idx="3">
                  <c:v>1.405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744000"/>
        <c:axId val="163744576"/>
      </c:scatterChart>
      <c:valAx>
        <c:axId val="163744000"/>
        <c:scaling>
          <c:orientation val="minMax"/>
          <c:max val="2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200">
                    <a:latin typeface="Helvetica"/>
                    <a:cs typeface="Helvetica"/>
                  </a:defRPr>
                </a:pPr>
                <a:r>
                  <a:rPr lang="en-US" sz="1200">
                    <a:latin typeface="Helvetica"/>
                    <a:cs typeface="Helvetica"/>
                  </a:rPr>
                  <a:t>Measurement</a:t>
                </a:r>
                <a:r>
                  <a:rPr lang="en-US" sz="1200" baseline="0">
                    <a:latin typeface="Helvetica"/>
                    <a:cs typeface="Helvetica"/>
                  </a:rPr>
                  <a:t> point</a:t>
                </a:r>
                <a:endParaRPr lang="en-US" sz="1200">
                  <a:latin typeface="Helvetica"/>
                  <a:cs typeface="Helvetica"/>
                </a:endParaRPr>
              </a:p>
            </c:rich>
          </c:tx>
          <c:layout/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Helvetica"/>
                <a:cs typeface="Helvetica"/>
              </a:defRPr>
            </a:pPr>
            <a:endParaRPr lang="es-CL"/>
          </a:p>
        </c:txPr>
        <c:crossAx val="163744576"/>
        <c:crosses val="autoZero"/>
        <c:crossBetween val="midCat"/>
        <c:majorUnit val="4"/>
      </c:valAx>
      <c:valAx>
        <c:axId val="16374457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>
                    <a:latin typeface="Helvetica"/>
                    <a:cs typeface="Helvetica"/>
                  </a:defRPr>
                </a:pPr>
                <a:r>
                  <a:rPr lang="en-CA" sz="1200">
                    <a:latin typeface="Helvetica"/>
                    <a:cs typeface="Helvetica"/>
                  </a:rPr>
                  <a:t>Thickness [mm]</a:t>
                </a:r>
                <a:endParaRPr lang="en-US" sz="1200">
                  <a:latin typeface="Helvetica"/>
                  <a:cs typeface="Helvetica"/>
                </a:endParaRPr>
              </a:p>
            </c:rich>
          </c:tx>
          <c:layout>
            <c:manualLayout>
              <c:xMode val="edge"/>
              <c:yMode val="edge"/>
              <c:x val="1.69286577992745E-2"/>
              <c:y val="0.24838047805271601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Helvetica"/>
                <a:cs typeface="Helvetica"/>
              </a:defRPr>
            </a:pPr>
            <a:endParaRPr lang="es-CL"/>
          </a:p>
        </c:txPr>
        <c:crossAx val="163744000"/>
        <c:crosses val="autoZero"/>
        <c:crossBetween val="midCat"/>
      </c:valAx>
      <c:spPr>
        <a:ln w="12700">
          <a:solidFill>
            <a:schemeClr val="tx1"/>
          </a:solidFill>
        </a:ln>
      </c:spPr>
    </c:plotArea>
    <c:legend>
      <c:legendPos val="r"/>
      <c:layout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200">
              <a:latin typeface="Helvetica" charset="0"/>
              <a:ea typeface="Helvetica" charset="0"/>
              <a:cs typeface="Helvetica" charset="0"/>
            </a:defRPr>
          </a:pPr>
          <a:endParaRPr lang="es-CL"/>
        </a:p>
      </c:txPr>
    </c:legend>
    <c:plotVisOnly val="1"/>
    <c:dispBlanksAs val="gap"/>
    <c:showDLblsOverMax val="0"/>
  </c:chart>
  <c:spPr>
    <a:ln w="28575" cmpd="sng">
      <a:noFill/>
    </a:ln>
  </c:spPr>
  <c:printSettings>
    <c:headerFooter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USM</c:v>
          </c:tx>
          <c:cat>
            <c:numRef>
              <c:f>'Half Pad 1'!$B$65:$B$83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'Half Pad 1'!$C$65:$C$83</c:f>
              <c:numCache>
                <c:formatCode>General</c:formatCode>
                <c:ptCount val="19"/>
                <c:pt idx="0">
                  <c:v>2.8650000000000002</c:v>
                </c:pt>
                <c:pt idx="1">
                  <c:v>2.9350000000000001</c:v>
                </c:pt>
                <c:pt idx="2">
                  <c:v>2.9249999999999998</c:v>
                </c:pt>
                <c:pt idx="3">
                  <c:v>2.9350000000000001</c:v>
                </c:pt>
                <c:pt idx="4">
                  <c:v>2.9750000000000001</c:v>
                </c:pt>
                <c:pt idx="5">
                  <c:v>2.9849999999999999</c:v>
                </c:pt>
                <c:pt idx="6">
                  <c:v>2.94</c:v>
                </c:pt>
                <c:pt idx="7">
                  <c:v>2.9649999999999999</c:v>
                </c:pt>
                <c:pt idx="8">
                  <c:v>2.92</c:v>
                </c:pt>
                <c:pt idx="9">
                  <c:v>2.96</c:v>
                </c:pt>
                <c:pt idx="10">
                  <c:v>2.9550000000000001</c:v>
                </c:pt>
                <c:pt idx="11">
                  <c:v>2.94</c:v>
                </c:pt>
                <c:pt idx="12">
                  <c:v>2.9550000000000001</c:v>
                </c:pt>
                <c:pt idx="13">
                  <c:v>2.9649999999999999</c:v>
                </c:pt>
                <c:pt idx="14">
                  <c:v>2.96</c:v>
                </c:pt>
                <c:pt idx="15">
                  <c:v>2.88</c:v>
                </c:pt>
                <c:pt idx="16">
                  <c:v>2.97</c:v>
                </c:pt>
                <c:pt idx="17">
                  <c:v>2.94</c:v>
                </c:pt>
                <c:pt idx="18">
                  <c:v>2.92</c:v>
                </c:pt>
              </c:numCache>
            </c:numRef>
          </c:val>
          <c:smooth val="0"/>
        </c:ser>
        <c:ser>
          <c:idx val="2"/>
          <c:order val="1"/>
          <c:tx>
            <c:v>Expectation</c:v>
          </c:tx>
          <c:cat>
            <c:numRef>
              <c:f>'Half Pad 1'!$B$65:$B$83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'Half Pad 1'!$D$65:$D$83</c:f>
              <c:numCache>
                <c:formatCode>0.000</c:formatCode>
                <c:ptCount val="19"/>
                <c:pt idx="0">
                  <c:v>2.87</c:v>
                </c:pt>
                <c:pt idx="1">
                  <c:v>2.86</c:v>
                </c:pt>
                <c:pt idx="2">
                  <c:v>2.835</c:v>
                </c:pt>
                <c:pt idx="3">
                  <c:v>2.88</c:v>
                </c:pt>
                <c:pt idx="4">
                  <c:v>2.8849999999999998</c:v>
                </c:pt>
                <c:pt idx="5">
                  <c:v>2.895</c:v>
                </c:pt>
                <c:pt idx="6">
                  <c:v>2.88</c:v>
                </c:pt>
                <c:pt idx="7">
                  <c:v>2.9850000000000003</c:v>
                </c:pt>
                <c:pt idx="8">
                  <c:v>2.89</c:v>
                </c:pt>
                <c:pt idx="9">
                  <c:v>2.9249999999999998</c:v>
                </c:pt>
                <c:pt idx="10">
                  <c:v>2.92</c:v>
                </c:pt>
                <c:pt idx="11">
                  <c:v>2.8849999999999998</c:v>
                </c:pt>
                <c:pt idx="12">
                  <c:v>2.835</c:v>
                </c:pt>
                <c:pt idx="13">
                  <c:v>2.85</c:v>
                </c:pt>
                <c:pt idx="14">
                  <c:v>2.9350000000000001</c:v>
                </c:pt>
                <c:pt idx="15">
                  <c:v>2.9299999999999997</c:v>
                </c:pt>
                <c:pt idx="16">
                  <c:v>2.96</c:v>
                </c:pt>
                <c:pt idx="17">
                  <c:v>2.9749999999999996</c:v>
                </c:pt>
                <c:pt idx="18">
                  <c:v>2.91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654656"/>
        <c:axId val="163746880"/>
      </c:lineChart>
      <c:catAx>
        <c:axId val="163654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>
                    <a:latin typeface="Helvetica"/>
                    <a:cs typeface="Helvetica"/>
                  </a:defRPr>
                </a:pPr>
                <a:r>
                  <a:rPr lang="en-US" sz="1200">
                    <a:latin typeface="Helvetica"/>
                    <a:cs typeface="Helvetica"/>
                  </a:rPr>
                  <a:t>Measurement</a:t>
                </a:r>
                <a:r>
                  <a:rPr lang="en-US" sz="1200" baseline="0">
                    <a:latin typeface="Helvetica"/>
                    <a:cs typeface="Helvetica"/>
                  </a:rPr>
                  <a:t> point</a:t>
                </a:r>
                <a:endParaRPr lang="en-US" sz="1200">
                  <a:latin typeface="Helvetica"/>
                  <a:cs typeface="Helvetica"/>
                </a:endParaRPr>
              </a:p>
            </c:rich>
          </c:tx>
          <c:layout/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Helvetica"/>
                <a:cs typeface="Helvetica"/>
              </a:defRPr>
            </a:pPr>
            <a:endParaRPr lang="es-CL"/>
          </a:p>
        </c:txPr>
        <c:crossAx val="163746880"/>
        <c:crosses val="autoZero"/>
        <c:auto val="1"/>
        <c:lblAlgn val="ctr"/>
        <c:lblOffset val="100"/>
        <c:noMultiLvlLbl val="1"/>
      </c:catAx>
      <c:valAx>
        <c:axId val="16374688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>
                    <a:latin typeface="Helvetica"/>
                    <a:cs typeface="Helvetica"/>
                  </a:defRPr>
                </a:pPr>
                <a:r>
                  <a:rPr lang="en-US" sz="1200">
                    <a:latin typeface="Helvetica"/>
                    <a:cs typeface="Helvetica"/>
                  </a:rPr>
                  <a:t>Thickness [mm]</a:t>
                </a:r>
              </a:p>
            </c:rich>
          </c:tx>
          <c:layout>
            <c:manualLayout>
              <c:xMode val="edge"/>
              <c:yMode val="edge"/>
              <c:x val="1.9347037484885098E-2"/>
              <c:y val="0.208291391193027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Helvetica"/>
                <a:cs typeface="Helvetica"/>
              </a:defRPr>
            </a:pPr>
            <a:endParaRPr lang="es-CL"/>
          </a:p>
        </c:txPr>
        <c:crossAx val="163654656"/>
        <c:crosses val="autoZero"/>
        <c:crossBetween val="between"/>
      </c:valAx>
      <c:spPr>
        <a:ln w="12700">
          <a:solidFill>
            <a:schemeClr val="tx1"/>
          </a:solidFill>
        </a:ln>
      </c:spPr>
    </c:plotArea>
    <c:legend>
      <c:legendPos val="r"/>
      <c:layout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200"/>
          </a:pPr>
          <a:endParaRPr lang="es-CL"/>
        </a:p>
      </c:txPr>
    </c:legend>
    <c:plotVisOnly val="1"/>
    <c:dispBlanksAs val="gap"/>
    <c:showDLblsOverMax val="0"/>
  </c:chart>
  <c:spPr>
    <a:ln w="28575" cmpd="sng">
      <a:noFill/>
    </a:ln>
  </c:spPr>
  <c:printSettings>
    <c:headerFooter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surface3DChart>
        <c:wireframe val="0"/>
        <c:ser>
          <c:idx val="0"/>
          <c:order val="0"/>
          <c:tx>
            <c:strRef>
              <c:f>'Half Pad 3'!$M$88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chemeClr val="accent1"/>
            </a:solidFill>
            <a:ln/>
            <a:effectLst/>
            <a:sp3d/>
          </c:spPr>
          <c:cat>
            <c:numRef>
              <c:f>'Half Pad 3'!$L$89:$L$103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'Half Pad 3'!$M$89:$M$103</c:f>
              <c:numCache>
                <c:formatCode>0.00</c:formatCode>
                <c:ptCount val="1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</c:numCache>
            </c:numRef>
          </c:val>
        </c:ser>
        <c:ser>
          <c:idx val="1"/>
          <c:order val="1"/>
          <c:tx>
            <c:strRef>
              <c:f>'Half Pad 3'!$N$88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chemeClr val="accent2"/>
            </a:solidFill>
            <a:ln/>
            <a:effectLst/>
            <a:sp3d/>
          </c:spPr>
          <c:cat>
            <c:numRef>
              <c:f>'Half Pad 3'!$L$89:$L$103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'Half Pad 3'!$N$89:$N$103</c:f>
              <c:numCache>
                <c:formatCode>0.00</c:formatCode>
                <c:ptCount val="1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</c:numCache>
            </c:numRef>
          </c:val>
        </c:ser>
        <c:ser>
          <c:idx val="2"/>
          <c:order val="2"/>
          <c:tx>
            <c:strRef>
              <c:f>'Half Pad 3'!$O$88</c:f>
              <c:strCache>
                <c:ptCount val="1"/>
                <c:pt idx="0">
                  <c:v>3</c:v>
                </c:pt>
              </c:strCache>
            </c:strRef>
          </c:tx>
          <c:spPr>
            <a:solidFill>
              <a:schemeClr val="accent3"/>
            </a:solidFill>
            <a:ln/>
            <a:effectLst/>
            <a:sp3d/>
          </c:spPr>
          <c:cat>
            <c:numRef>
              <c:f>'Half Pad 3'!$L$89:$L$103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'Half Pad 3'!$O$89:$O$103</c:f>
              <c:numCache>
                <c:formatCode>0.00</c:formatCode>
                <c:ptCount val="1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</c:numCache>
            </c:numRef>
          </c:val>
        </c:ser>
        <c:ser>
          <c:idx val="3"/>
          <c:order val="3"/>
          <c:tx>
            <c:strRef>
              <c:f>'Half Pad 3'!$P$88</c:f>
              <c:strCache>
                <c:ptCount val="1"/>
                <c:pt idx="0">
                  <c:v>4</c:v>
                </c:pt>
              </c:strCache>
            </c:strRef>
          </c:tx>
          <c:spPr>
            <a:solidFill>
              <a:schemeClr val="accent4"/>
            </a:solidFill>
            <a:ln/>
            <a:effectLst/>
            <a:sp3d/>
          </c:spPr>
          <c:cat>
            <c:numRef>
              <c:f>'Half Pad 3'!$L$89:$L$103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'Half Pad 3'!$P$89:$P$103</c:f>
              <c:numCache>
                <c:formatCode>0.00</c:formatCode>
                <c:ptCount val="1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</c:numCache>
            </c:numRef>
          </c:val>
        </c:ser>
        <c:ser>
          <c:idx val="4"/>
          <c:order val="4"/>
          <c:tx>
            <c:strRef>
              <c:f>'Half Pad 3'!$Q$88</c:f>
              <c:strCache>
                <c:ptCount val="1"/>
                <c:pt idx="0">
                  <c:v>5</c:v>
                </c:pt>
              </c:strCache>
            </c:strRef>
          </c:tx>
          <c:spPr>
            <a:solidFill>
              <a:schemeClr val="accent5"/>
            </a:solidFill>
            <a:ln/>
            <a:effectLst/>
            <a:sp3d/>
          </c:spPr>
          <c:cat>
            <c:numRef>
              <c:f>'Half Pad 3'!$L$89:$L$103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'Half Pad 3'!$Q$89:$Q$103</c:f>
              <c:numCache>
                <c:formatCode>0.00</c:formatCode>
                <c:ptCount val="1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</c:numCache>
            </c:numRef>
          </c:val>
        </c:ser>
        <c:bandFmts>
          <c:bandFmt>
            <c:idx val="0"/>
            <c:spPr>
              <a:solidFill>
                <a:schemeClr val="accent1"/>
              </a:solidFill>
              <a:ln/>
              <a:effectLst/>
              <a:sp3d/>
            </c:spPr>
          </c:bandFmt>
          <c:bandFmt>
            <c:idx val="1"/>
            <c:spPr>
              <a:solidFill>
                <a:schemeClr val="accent2"/>
              </a:solidFill>
              <a:ln/>
              <a:effectLst/>
              <a:sp3d/>
            </c:spPr>
          </c:bandFmt>
          <c:bandFmt>
            <c:idx val="2"/>
            <c:spPr>
              <a:solidFill>
                <a:schemeClr val="accent3"/>
              </a:solidFill>
              <a:ln/>
              <a:effectLst/>
              <a:sp3d/>
            </c:spPr>
          </c:bandFmt>
          <c:bandFmt>
            <c:idx val="3"/>
            <c:spPr>
              <a:solidFill>
                <a:schemeClr val="accent4"/>
              </a:solidFill>
              <a:ln/>
              <a:effectLst/>
              <a:sp3d/>
            </c:spPr>
          </c:bandFmt>
          <c:bandFmt>
            <c:idx val="4"/>
            <c:spPr>
              <a:solidFill>
                <a:schemeClr val="accent5"/>
              </a:solidFill>
              <a:ln/>
              <a:effectLst/>
              <a:sp3d/>
            </c:spPr>
          </c:bandFmt>
          <c:bandFmt>
            <c:idx val="5"/>
            <c:spPr>
              <a:solidFill>
                <a:schemeClr val="accent6"/>
              </a:solidFill>
              <a:ln/>
              <a:effectLst/>
              <a:sp3d/>
            </c:spPr>
          </c:bandFmt>
          <c:bandFmt>
            <c:idx val="6"/>
            <c:spPr>
              <a:solidFill>
                <a:schemeClr val="accent1">
                  <a:lumMod val="60000"/>
                </a:schemeClr>
              </a:solidFill>
              <a:ln/>
              <a:effectLst/>
              <a:sp3d/>
            </c:spPr>
          </c:bandFmt>
          <c:bandFmt>
            <c:idx val="7"/>
            <c:spPr>
              <a:solidFill>
                <a:schemeClr val="accent2">
                  <a:lumMod val="60000"/>
                </a:schemeClr>
              </a:solidFill>
              <a:ln/>
              <a:effectLst/>
              <a:sp3d/>
            </c:spPr>
          </c:bandFmt>
          <c:bandFmt>
            <c:idx val="8"/>
            <c:spPr>
              <a:solidFill>
                <a:schemeClr val="accent3">
                  <a:lumMod val="60000"/>
                </a:schemeClr>
              </a:solidFill>
              <a:ln/>
              <a:effectLst/>
              <a:sp3d/>
            </c:spPr>
          </c:bandFmt>
          <c:bandFmt>
            <c:idx val="9"/>
            <c:spPr>
              <a:solidFill>
                <a:schemeClr val="accent4">
                  <a:lumMod val="60000"/>
                </a:schemeClr>
              </a:solidFill>
              <a:ln/>
              <a:effectLst/>
              <a:sp3d/>
            </c:spPr>
          </c:bandFmt>
          <c:bandFmt>
            <c:idx val="10"/>
            <c:spPr>
              <a:solidFill>
                <a:schemeClr val="accent5">
                  <a:lumMod val="60000"/>
                </a:schemeClr>
              </a:solidFill>
              <a:ln/>
              <a:effectLst/>
              <a:sp3d/>
            </c:spPr>
          </c:bandFmt>
          <c:bandFmt>
            <c:idx val="11"/>
            <c:spPr>
              <a:solidFill>
                <a:schemeClr val="accent6">
                  <a:lumMod val="60000"/>
                </a:schemeClr>
              </a:solidFill>
              <a:ln/>
              <a:effectLst/>
              <a:sp3d/>
            </c:spPr>
          </c:bandFmt>
          <c:bandFmt>
            <c:idx val="12"/>
            <c:spPr>
              <a:solidFill>
                <a:schemeClr val="accent1">
                  <a:lumMod val="80000"/>
                  <a:lumOff val="20000"/>
                </a:schemeClr>
              </a:solidFill>
              <a:ln/>
              <a:effectLst/>
              <a:sp3d/>
            </c:spPr>
          </c:bandFmt>
          <c:bandFmt>
            <c:idx val="13"/>
            <c:spPr>
              <a:solidFill>
                <a:schemeClr val="accent2">
                  <a:lumMod val="80000"/>
                  <a:lumOff val="20000"/>
                </a:schemeClr>
              </a:solidFill>
              <a:ln/>
              <a:effectLst/>
              <a:sp3d/>
            </c:spPr>
          </c:bandFmt>
          <c:bandFmt>
            <c:idx val="14"/>
            <c:spPr>
              <a:solidFill>
                <a:schemeClr val="accent3">
                  <a:lumMod val="80000"/>
                  <a:lumOff val="20000"/>
                </a:schemeClr>
              </a:solidFill>
              <a:ln/>
              <a:effectLst/>
              <a:sp3d/>
            </c:spPr>
          </c:bandFmt>
        </c:bandFmts>
        <c:axId val="207062016"/>
        <c:axId val="163748608"/>
        <c:axId val="198260608"/>
      </c:surface3DChart>
      <c:catAx>
        <c:axId val="207062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defRPr>
                </a:pPr>
                <a:r>
                  <a:rPr lang="en-US" sz="1300" b="1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rPr>
                  <a:t>Line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  <c:crossAx val="163748608"/>
        <c:crosses val="autoZero"/>
        <c:auto val="1"/>
        <c:lblAlgn val="ctr"/>
        <c:lblOffset val="100"/>
        <c:noMultiLvlLbl val="0"/>
      </c:catAx>
      <c:valAx>
        <c:axId val="163748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defRPr>
                </a:pPr>
                <a:r>
                  <a:rPr lang="en-US" sz="1300" b="1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rPr>
                  <a:t>Planarity [mm]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  <c:crossAx val="207062016"/>
        <c:crosses val="autoZero"/>
        <c:crossBetween val="midCat"/>
      </c:valAx>
      <c:serAx>
        <c:axId val="198260608"/>
        <c:scaling>
          <c:orientation val="minMax"/>
        </c:scaling>
        <c:delete val="0"/>
        <c:axPos val="b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defRPr>
                </a:pPr>
                <a:r>
                  <a:rPr lang="en-US" sz="1300" b="1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rPr>
                  <a:t>Point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  <c:crossAx val="163748608"/>
        <c:crosses val="autoZero"/>
      </c:ser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egendEntry>
        <c:idx val="5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egendEntry>
        <c:idx val="6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egendEntry>
        <c:idx val="7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egendEntry>
        <c:idx val="8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egendEntry>
        <c:idx val="9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ayout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300" b="1" i="0" u="none" strike="noStrike" kern="1200" baseline="0">
              <a:solidFill>
                <a:schemeClr val="tx1"/>
              </a:solidFill>
              <a:latin typeface="Helvetica" charset="0"/>
              <a:ea typeface="Helvetica" charset="0"/>
              <a:cs typeface="Helvetica" charset="0"/>
            </a:defRPr>
          </a:pPr>
          <a:endParaRPr lang="es-C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numRef>
              <c:f>'Half Pad 4'!$B$42:$B$60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'Half Pad 4'!$C$42:$C$60</c:f>
              <c:numCache>
                <c:formatCode>0.000</c:formatCode>
                <c:ptCount val="19"/>
                <c:pt idx="0">
                  <c:v>1.53</c:v>
                </c:pt>
                <c:pt idx="1">
                  <c:v>1.54</c:v>
                </c:pt>
                <c:pt idx="2">
                  <c:v>1.53</c:v>
                </c:pt>
                <c:pt idx="3">
                  <c:v>1.52</c:v>
                </c:pt>
                <c:pt idx="4">
                  <c:v>1.5349999999999999</c:v>
                </c:pt>
                <c:pt idx="5">
                  <c:v>1.5249999999999999</c:v>
                </c:pt>
                <c:pt idx="6">
                  <c:v>1.5049999999999999</c:v>
                </c:pt>
                <c:pt idx="7">
                  <c:v>1.5049999999999999</c:v>
                </c:pt>
                <c:pt idx="8">
                  <c:v>1.5049999999999999</c:v>
                </c:pt>
                <c:pt idx="9">
                  <c:v>1.52</c:v>
                </c:pt>
                <c:pt idx="10">
                  <c:v>1.5249999999999999</c:v>
                </c:pt>
                <c:pt idx="11">
                  <c:v>1.49</c:v>
                </c:pt>
                <c:pt idx="12">
                  <c:v>1.4750000000000001</c:v>
                </c:pt>
                <c:pt idx="13">
                  <c:v>1.48</c:v>
                </c:pt>
                <c:pt idx="14">
                  <c:v>1.49</c:v>
                </c:pt>
                <c:pt idx="15">
                  <c:v>1.51</c:v>
                </c:pt>
                <c:pt idx="16">
                  <c:v>1.4950000000000001</c:v>
                </c:pt>
                <c:pt idx="17">
                  <c:v>1.5049999999999999</c:v>
                </c:pt>
                <c:pt idx="18">
                  <c:v>1.52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063040"/>
        <c:axId val="207021760"/>
      </c:lineChart>
      <c:catAx>
        <c:axId val="207063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>
                    <a:latin typeface="Helvetica"/>
                    <a:cs typeface="Helvetica"/>
                  </a:defRPr>
                </a:pPr>
                <a:r>
                  <a:rPr lang="en-US" sz="1200">
                    <a:latin typeface="Helvetica"/>
                    <a:cs typeface="Helvetica"/>
                  </a:rPr>
                  <a:t>Measurement</a:t>
                </a:r>
                <a:r>
                  <a:rPr lang="en-US" sz="1200" baseline="0">
                    <a:latin typeface="Helvetica"/>
                    <a:cs typeface="Helvetica"/>
                  </a:rPr>
                  <a:t> point</a:t>
                </a:r>
                <a:endParaRPr lang="en-US" sz="1200">
                  <a:latin typeface="Helvetica"/>
                  <a:cs typeface="Helvetica"/>
                </a:endParaRPr>
              </a:p>
            </c:rich>
          </c:tx>
          <c:layout/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Helvetica"/>
                <a:cs typeface="Helvetica"/>
              </a:defRPr>
            </a:pPr>
            <a:endParaRPr lang="es-CL"/>
          </a:p>
        </c:txPr>
        <c:crossAx val="207021760"/>
        <c:crosses val="autoZero"/>
        <c:auto val="1"/>
        <c:lblAlgn val="ctr"/>
        <c:lblOffset val="100"/>
        <c:noMultiLvlLbl val="1"/>
      </c:catAx>
      <c:valAx>
        <c:axId val="20702176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>
                    <a:latin typeface="Helvetica"/>
                    <a:cs typeface="Helvetica"/>
                  </a:defRPr>
                </a:pPr>
                <a:r>
                  <a:rPr lang="en-US" sz="1200">
                    <a:latin typeface="Helvetica"/>
                    <a:cs typeface="Helvetica"/>
                  </a:rPr>
                  <a:t>Thickness [mm]</a:t>
                </a:r>
              </a:p>
            </c:rich>
          </c:tx>
          <c:layout>
            <c:manualLayout>
              <c:xMode val="edge"/>
              <c:yMode val="edge"/>
              <c:x val="1.9347037484885098E-2"/>
              <c:y val="0.208291391193027"/>
            </c:manualLayout>
          </c:layout>
          <c:overlay val="0"/>
        </c:title>
        <c:numFmt formatCode="0.000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Helvetica"/>
                <a:cs typeface="Helvetica"/>
              </a:defRPr>
            </a:pPr>
            <a:endParaRPr lang="es-CL"/>
          </a:p>
        </c:txPr>
        <c:crossAx val="207063040"/>
        <c:crosses val="autoZero"/>
        <c:crossBetween val="between"/>
      </c:valAx>
      <c:spPr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ln w="28575" cmpd="sng">
      <a:noFill/>
    </a:ln>
  </c:sp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Resistivity</c:v>
          </c:tx>
          <c:spPr>
            <a:ln w="47625">
              <a:noFill/>
            </a:ln>
          </c:spPr>
          <c:xVal>
            <c:numRef>
              <c:f>'Half Pad 1'!$B$116:$B$175</c:f>
              <c:numCache>
                <c:formatCode>General</c:formatCode>
                <c:ptCount val="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</c:numCache>
            </c:numRef>
          </c:xVal>
          <c:yVal>
            <c:numRef>
              <c:f>'Half Pad 1'!$C$116:$C$175</c:f>
              <c:numCache>
                <c:formatCode>General</c:formatCode>
                <c:ptCount val="60"/>
                <c:pt idx="0">
                  <c:v>105</c:v>
                </c:pt>
                <c:pt idx="1">
                  <c:v>90</c:v>
                </c:pt>
                <c:pt idx="2">
                  <c:v>93</c:v>
                </c:pt>
                <c:pt idx="3">
                  <c:v>100</c:v>
                </c:pt>
                <c:pt idx="4">
                  <c:v>106</c:v>
                </c:pt>
                <c:pt idx="5">
                  <c:v>110</c:v>
                </c:pt>
                <c:pt idx="6">
                  <c:v>90</c:v>
                </c:pt>
                <c:pt idx="7">
                  <c:v>109</c:v>
                </c:pt>
                <c:pt idx="8">
                  <c:v>87</c:v>
                </c:pt>
                <c:pt idx="9">
                  <c:v>95</c:v>
                </c:pt>
                <c:pt idx="10">
                  <c:v>105</c:v>
                </c:pt>
                <c:pt idx="11">
                  <c:v>115</c:v>
                </c:pt>
                <c:pt idx="12">
                  <c:v>111</c:v>
                </c:pt>
                <c:pt idx="13">
                  <c:v>105</c:v>
                </c:pt>
                <c:pt idx="14">
                  <c:v>80</c:v>
                </c:pt>
                <c:pt idx="15">
                  <c:v>90</c:v>
                </c:pt>
                <c:pt idx="16">
                  <c:v>100</c:v>
                </c:pt>
                <c:pt idx="17">
                  <c:v>110</c:v>
                </c:pt>
                <c:pt idx="18">
                  <c:v>80</c:v>
                </c:pt>
                <c:pt idx="19">
                  <c:v>90</c:v>
                </c:pt>
                <c:pt idx="20">
                  <c:v>100</c:v>
                </c:pt>
                <c:pt idx="21">
                  <c:v>90</c:v>
                </c:pt>
                <c:pt idx="22">
                  <c:v>101</c:v>
                </c:pt>
                <c:pt idx="23">
                  <c:v>95</c:v>
                </c:pt>
                <c:pt idx="24">
                  <c:v>100</c:v>
                </c:pt>
                <c:pt idx="25">
                  <c:v>110</c:v>
                </c:pt>
                <c:pt idx="26">
                  <c:v>108</c:v>
                </c:pt>
                <c:pt idx="27">
                  <c:v>96</c:v>
                </c:pt>
                <c:pt idx="28">
                  <c:v>106</c:v>
                </c:pt>
                <c:pt idx="29">
                  <c:v>78</c:v>
                </c:pt>
                <c:pt idx="30">
                  <c:v>110</c:v>
                </c:pt>
                <c:pt idx="31">
                  <c:v>110</c:v>
                </c:pt>
                <c:pt idx="32">
                  <c:v>115</c:v>
                </c:pt>
                <c:pt idx="33">
                  <c:v>75</c:v>
                </c:pt>
                <c:pt idx="34">
                  <c:v>100</c:v>
                </c:pt>
                <c:pt idx="35">
                  <c:v>100</c:v>
                </c:pt>
                <c:pt idx="36">
                  <c:v>107</c:v>
                </c:pt>
                <c:pt idx="37">
                  <c:v>107</c:v>
                </c:pt>
                <c:pt idx="38">
                  <c:v>110</c:v>
                </c:pt>
                <c:pt idx="39">
                  <c:v>105</c:v>
                </c:pt>
                <c:pt idx="40">
                  <c:v>105</c:v>
                </c:pt>
                <c:pt idx="41">
                  <c:v>110</c:v>
                </c:pt>
                <c:pt idx="42">
                  <c:v>105</c:v>
                </c:pt>
                <c:pt idx="43">
                  <c:v>86</c:v>
                </c:pt>
                <c:pt idx="44">
                  <c:v>100</c:v>
                </c:pt>
                <c:pt idx="45">
                  <c:v>110</c:v>
                </c:pt>
                <c:pt idx="46">
                  <c:v>110</c:v>
                </c:pt>
                <c:pt idx="47">
                  <c:v>110</c:v>
                </c:pt>
                <c:pt idx="48">
                  <c:v>97</c:v>
                </c:pt>
                <c:pt idx="49">
                  <c:v>85</c:v>
                </c:pt>
                <c:pt idx="50">
                  <c:v>90</c:v>
                </c:pt>
                <c:pt idx="51">
                  <c:v>85</c:v>
                </c:pt>
                <c:pt idx="52">
                  <c:v>97</c:v>
                </c:pt>
                <c:pt idx="53">
                  <c:v>82</c:v>
                </c:pt>
                <c:pt idx="54">
                  <c:v>105</c:v>
                </c:pt>
                <c:pt idx="55">
                  <c:v>85</c:v>
                </c:pt>
                <c:pt idx="56">
                  <c:v>100</c:v>
                </c:pt>
                <c:pt idx="57">
                  <c:v>105</c:v>
                </c:pt>
                <c:pt idx="58">
                  <c:v>95</c:v>
                </c:pt>
                <c:pt idx="59">
                  <c:v>80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475712"/>
        <c:axId val="128476288"/>
      </c:scatterChart>
      <c:valAx>
        <c:axId val="128475712"/>
        <c:scaling>
          <c:orientation val="minMax"/>
          <c:max val="61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200">
                    <a:latin typeface="Helvetica"/>
                    <a:cs typeface="Helvetica"/>
                  </a:defRPr>
                </a:pPr>
                <a:r>
                  <a:rPr lang="en-US" sz="1200">
                    <a:latin typeface="Helvetica"/>
                    <a:cs typeface="Helvetica"/>
                  </a:rPr>
                  <a:t>Measurement</a:t>
                </a:r>
                <a:r>
                  <a:rPr lang="en-US" sz="1200" baseline="0">
                    <a:latin typeface="Helvetica"/>
                    <a:cs typeface="Helvetica"/>
                  </a:rPr>
                  <a:t> point</a:t>
                </a:r>
                <a:endParaRPr lang="en-US" sz="1200">
                  <a:latin typeface="Helvetica"/>
                  <a:cs typeface="Helvetica"/>
                </a:endParaRPr>
              </a:p>
            </c:rich>
          </c:tx>
          <c:layout/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Helvetica"/>
                <a:cs typeface="Helvetica"/>
              </a:defRPr>
            </a:pPr>
            <a:endParaRPr lang="es-CL"/>
          </a:p>
        </c:txPr>
        <c:crossAx val="128476288"/>
        <c:crosses val="autoZero"/>
        <c:crossBetween val="midCat"/>
        <c:majorUnit val="2"/>
      </c:valAx>
      <c:valAx>
        <c:axId val="12847628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>
                    <a:latin typeface="Helvetica"/>
                    <a:cs typeface="Helvetica"/>
                  </a:defRPr>
                </a:pPr>
                <a:r>
                  <a:rPr lang="en-US" sz="1200">
                    <a:latin typeface="Helvetica"/>
                    <a:cs typeface="Helvetica"/>
                  </a:rPr>
                  <a:t>Resistivity</a:t>
                </a:r>
                <a:r>
                  <a:rPr lang="en-US" sz="1200" baseline="0">
                    <a:latin typeface="Helvetica"/>
                    <a:cs typeface="Helvetica"/>
                  </a:rPr>
                  <a:t> [</a:t>
                </a:r>
                <a:r>
                  <a:rPr lang="el-GR" sz="1200" baseline="0">
                    <a:latin typeface="Helvetica"/>
                    <a:cs typeface="Helvetica"/>
                  </a:rPr>
                  <a:t>Ω/□</a:t>
                </a:r>
                <a:r>
                  <a:rPr lang="en-US" sz="1200" baseline="0">
                    <a:latin typeface="Helvetica"/>
                    <a:cs typeface="Helvetica"/>
                  </a:rPr>
                  <a:t>]</a:t>
                </a:r>
                <a:endParaRPr lang="en-US" sz="1200">
                  <a:latin typeface="Helvetica"/>
                  <a:cs typeface="Helvetica"/>
                </a:endParaRPr>
              </a:p>
            </c:rich>
          </c:tx>
          <c:layout>
            <c:manualLayout>
              <c:xMode val="edge"/>
              <c:yMode val="edge"/>
              <c:x val="1.69286577992745E-2"/>
              <c:y val="0.24838047805271601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Helvetica"/>
                <a:cs typeface="Helvetica"/>
              </a:defRPr>
            </a:pPr>
            <a:endParaRPr lang="es-CL"/>
          </a:p>
        </c:txPr>
        <c:crossAx val="128475712"/>
        <c:crosses val="autoZero"/>
        <c:crossBetween val="midCat"/>
      </c:valAx>
      <c:spPr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ln w="28575" cmpd="sng">
      <a:noFill/>
    </a:ln>
  </c:spPr>
  <c:printSettings>
    <c:headerFooter/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xVal>
            <c:numRef>
              <c:f>'Half Pad 4'!$B$116:$B$175</c:f>
              <c:numCache>
                <c:formatCode>General</c:formatCode>
                <c:ptCount val="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</c:numCache>
            </c:numRef>
          </c:xVal>
          <c:yVal>
            <c:numRef>
              <c:f>'Half Pad 4'!$C$116:$C$175</c:f>
              <c:numCache>
                <c:formatCode>General</c:formatCode>
                <c:ptCount val="60"/>
                <c:pt idx="0">
                  <c:v>100</c:v>
                </c:pt>
                <c:pt idx="1">
                  <c:v>110</c:v>
                </c:pt>
                <c:pt idx="2">
                  <c:v>90</c:v>
                </c:pt>
                <c:pt idx="3">
                  <c:v>95</c:v>
                </c:pt>
                <c:pt idx="4">
                  <c:v>100</c:v>
                </c:pt>
                <c:pt idx="5">
                  <c:v>70</c:v>
                </c:pt>
                <c:pt idx="6">
                  <c:v>100</c:v>
                </c:pt>
                <c:pt idx="7">
                  <c:v>100</c:v>
                </c:pt>
                <c:pt idx="8">
                  <c:v>110</c:v>
                </c:pt>
                <c:pt idx="9">
                  <c:v>80</c:v>
                </c:pt>
                <c:pt idx="10">
                  <c:v>86</c:v>
                </c:pt>
                <c:pt idx="11">
                  <c:v>95</c:v>
                </c:pt>
                <c:pt idx="12">
                  <c:v>90</c:v>
                </c:pt>
                <c:pt idx="13">
                  <c:v>100</c:v>
                </c:pt>
                <c:pt idx="14">
                  <c:v>90</c:v>
                </c:pt>
                <c:pt idx="15">
                  <c:v>115</c:v>
                </c:pt>
                <c:pt idx="16">
                  <c:v>110</c:v>
                </c:pt>
                <c:pt idx="17">
                  <c:v>80</c:v>
                </c:pt>
                <c:pt idx="18">
                  <c:v>85</c:v>
                </c:pt>
                <c:pt idx="19">
                  <c:v>110</c:v>
                </c:pt>
                <c:pt idx="20">
                  <c:v>105</c:v>
                </c:pt>
                <c:pt idx="21">
                  <c:v>100</c:v>
                </c:pt>
                <c:pt idx="22">
                  <c:v>110</c:v>
                </c:pt>
                <c:pt idx="23">
                  <c:v>85</c:v>
                </c:pt>
                <c:pt idx="24">
                  <c:v>86</c:v>
                </c:pt>
                <c:pt idx="25">
                  <c:v>90</c:v>
                </c:pt>
                <c:pt idx="26">
                  <c:v>97</c:v>
                </c:pt>
                <c:pt idx="27">
                  <c:v>100</c:v>
                </c:pt>
                <c:pt idx="28">
                  <c:v>85</c:v>
                </c:pt>
                <c:pt idx="29">
                  <c:v>70</c:v>
                </c:pt>
                <c:pt idx="30">
                  <c:v>100</c:v>
                </c:pt>
                <c:pt idx="31">
                  <c:v>110</c:v>
                </c:pt>
                <c:pt idx="32">
                  <c:v>90</c:v>
                </c:pt>
                <c:pt idx="33">
                  <c:v>100</c:v>
                </c:pt>
                <c:pt idx="34">
                  <c:v>86.5</c:v>
                </c:pt>
                <c:pt idx="35">
                  <c:v>95</c:v>
                </c:pt>
                <c:pt idx="36">
                  <c:v>97</c:v>
                </c:pt>
                <c:pt idx="37">
                  <c:v>100</c:v>
                </c:pt>
                <c:pt idx="38">
                  <c:v>95</c:v>
                </c:pt>
                <c:pt idx="39">
                  <c:v>80</c:v>
                </c:pt>
                <c:pt idx="40">
                  <c:v>95</c:v>
                </c:pt>
                <c:pt idx="41">
                  <c:v>95</c:v>
                </c:pt>
                <c:pt idx="42">
                  <c:v>90</c:v>
                </c:pt>
                <c:pt idx="43">
                  <c:v>100</c:v>
                </c:pt>
                <c:pt idx="44">
                  <c:v>100</c:v>
                </c:pt>
                <c:pt idx="45">
                  <c:v>95</c:v>
                </c:pt>
                <c:pt idx="46">
                  <c:v>112</c:v>
                </c:pt>
                <c:pt idx="47">
                  <c:v>90</c:v>
                </c:pt>
                <c:pt idx="48">
                  <c:v>92</c:v>
                </c:pt>
                <c:pt idx="49">
                  <c:v>105</c:v>
                </c:pt>
                <c:pt idx="50">
                  <c:v>100</c:v>
                </c:pt>
                <c:pt idx="51">
                  <c:v>95</c:v>
                </c:pt>
                <c:pt idx="52">
                  <c:v>115</c:v>
                </c:pt>
                <c:pt idx="53">
                  <c:v>95</c:v>
                </c:pt>
                <c:pt idx="54">
                  <c:v>109</c:v>
                </c:pt>
                <c:pt idx="55">
                  <c:v>95</c:v>
                </c:pt>
                <c:pt idx="56">
                  <c:v>100</c:v>
                </c:pt>
                <c:pt idx="57">
                  <c:v>100</c:v>
                </c:pt>
                <c:pt idx="58">
                  <c:v>70</c:v>
                </c:pt>
                <c:pt idx="59">
                  <c:v>80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023488"/>
        <c:axId val="207024064"/>
      </c:scatterChart>
      <c:valAx>
        <c:axId val="207023488"/>
        <c:scaling>
          <c:orientation val="minMax"/>
          <c:max val="61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200">
                    <a:latin typeface="Helvetica"/>
                    <a:cs typeface="Helvetica"/>
                  </a:defRPr>
                </a:pPr>
                <a:r>
                  <a:rPr lang="en-US" sz="1200">
                    <a:latin typeface="Helvetica"/>
                    <a:cs typeface="Helvetica"/>
                  </a:rPr>
                  <a:t>Measurement</a:t>
                </a:r>
                <a:r>
                  <a:rPr lang="en-US" sz="1200" baseline="0">
                    <a:latin typeface="Helvetica"/>
                    <a:cs typeface="Helvetica"/>
                  </a:rPr>
                  <a:t> point</a:t>
                </a:r>
                <a:endParaRPr lang="en-US" sz="1200">
                  <a:latin typeface="Helvetica"/>
                  <a:cs typeface="Helvetica"/>
                </a:endParaRPr>
              </a:p>
            </c:rich>
          </c:tx>
          <c:layout/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Helvetica"/>
                <a:cs typeface="Helvetica"/>
              </a:defRPr>
            </a:pPr>
            <a:endParaRPr lang="es-CL"/>
          </a:p>
        </c:txPr>
        <c:crossAx val="207024064"/>
        <c:crosses val="autoZero"/>
        <c:crossBetween val="midCat"/>
        <c:majorUnit val="2"/>
      </c:valAx>
      <c:valAx>
        <c:axId val="20702406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>
                    <a:latin typeface="Helvetica"/>
                    <a:cs typeface="Helvetica"/>
                  </a:defRPr>
                </a:pPr>
                <a:r>
                  <a:rPr lang="en-US" sz="1200">
                    <a:latin typeface="Helvetica"/>
                    <a:cs typeface="Helvetica"/>
                  </a:rPr>
                  <a:t>Resistivity</a:t>
                </a:r>
                <a:r>
                  <a:rPr lang="en-US" sz="1200" baseline="0">
                    <a:latin typeface="Helvetica"/>
                    <a:cs typeface="Helvetica"/>
                  </a:rPr>
                  <a:t> [</a:t>
                </a:r>
                <a:r>
                  <a:rPr lang="el-GR" sz="1200" baseline="0">
                    <a:latin typeface="Helvetica"/>
                    <a:cs typeface="Helvetica"/>
                  </a:rPr>
                  <a:t>Ω/□</a:t>
                </a:r>
                <a:r>
                  <a:rPr lang="en-US" sz="1200" baseline="0">
                    <a:latin typeface="Helvetica"/>
                    <a:cs typeface="Helvetica"/>
                  </a:rPr>
                  <a:t>]</a:t>
                </a:r>
                <a:endParaRPr lang="en-US" sz="1200">
                  <a:latin typeface="Helvetica"/>
                  <a:cs typeface="Helvetica"/>
                </a:endParaRPr>
              </a:p>
            </c:rich>
          </c:tx>
          <c:layout>
            <c:manualLayout>
              <c:xMode val="edge"/>
              <c:yMode val="edge"/>
              <c:x val="1.69286577992745E-2"/>
              <c:y val="0.24838047805271601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Helvetica"/>
                <a:cs typeface="Helvetica"/>
              </a:defRPr>
            </a:pPr>
            <a:endParaRPr lang="es-CL"/>
          </a:p>
        </c:txPr>
        <c:crossAx val="207023488"/>
        <c:crosses val="autoZero"/>
        <c:crossBetween val="midCat"/>
      </c:valAx>
      <c:spPr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ln w="28575" cmpd="sng">
      <a:noFill/>
    </a:ln>
  </c:spPr>
  <c:printSettings>
    <c:headerFooter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'Half Pad 4'!$B$180</c:f>
              <c:strCache>
                <c:ptCount val="1"/>
                <c:pt idx="0">
                  <c:v>GS1P4 SA1M-2</c:v>
                </c:pt>
              </c:strCache>
            </c:strRef>
          </c:tx>
          <c:spPr>
            <a:ln w="47625">
              <a:noFill/>
            </a:ln>
          </c:spPr>
          <c:xVal>
            <c:numRef>
              <c:f>'Half Pad 4'!$C$180:$C$182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xVal>
          <c:yVal>
            <c:numRef>
              <c:f>'Half Pad 4'!$D$180:$D$182</c:f>
              <c:numCache>
                <c:formatCode>General</c:formatCode>
                <c:ptCount val="3"/>
                <c:pt idx="0">
                  <c:v>1.43</c:v>
                </c:pt>
                <c:pt idx="1">
                  <c:v>1.44</c:v>
                </c:pt>
                <c:pt idx="2">
                  <c:v>1.43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'Half Pad 4'!$B$183</c:f>
              <c:strCache>
                <c:ptCount val="1"/>
                <c:pt idx="0">
                  <c:v>GS1P4 SA2M-2</c:v>
                </c:pt>
              </c:strCache>
            </c:strRef>
          </c:tx>
          <c:spPr>
            <a:ln w="47625">
              <a:noFill/>
            </a:ln>
          </c:spPr>
          <c:xVal>
            <c:numRef>
              <c:f>'Half Pad 4'!$C$183:$C$186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xVal>
          <c:yVal>
            <c:numRef>
              <c:f>'Half Pad 4'!$D$183:$D$186</c:f>
              <c:numCache>
                <c:formatCode>General</c:formatCode>
                <c:ptCount val="4"/>
                <c:pt idx="0">
                  <c:v>1.45</c:v>
                </c:pt>
                <c:pt idx="1">
                  <c:v>1.44</c:v>
                </c:pt>
                <c:pt idx="2">
                  <c:v>1.44</c:v>
                </c:pt>
                <c:pt idx="3">
                  <c:v>1.39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'Half Pad 4'!$B$187</c:f>
              <c:strCache>
                <c:ptCount val="1"/>
                <c:pt idx="0">
                  <c:v>GS1P4 SA3M-2</c:v>
                </c:pt>
              </c:strCache>
            </c:strRef>
          </c:tx>
          <c:spPr>
            <a:ln w="47625">
              <a:noFill/>
            </a:ln>
          </c:spPr>
          <c:xVal>
            <c:numRef>
              <c:f>'Half Pad 4'!$C$187:$C$190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xVal>
          <c:yVal>
            <c:numRef>
              <c:f>'Half Pad 4'!$D$187:$D$190</c:f>
              <c:numCache>
                <c:formatCode>General</c:formatCode>
                <c:ptCount val="4"/>
                <c:pt idx="0">
                  <c:v>1.43</c:v>
                </c:pt>
                <c:pt idx="1">
                  <c:v>1.43</c:v>
                </c:pt>
                <c:pt idx="2">
                  <c:v>1.4350000000000001</c:v>
                </c:pt>
                <c:pt idx="3">
                  <c:v>1.43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'Half Pad 4'!$B$191</c:f>
              <c:strCache>
                <c:ptCount val="1"/>
                <c:pt idx="0">
                  <c:v>GS1P4 SA4M-2</c:v>
                </c:pt>
              </c:strCache>
            </c:strRef>
          </c:tx>
          <c:spPr>
            <a:ln w="47625">
              <a:noFill/>
            </a:ln>
          </c:spPr>
          <c:xVal>
            <c:numRef>
              <c:f>'Half Pad 4'!$C$191:$C$194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xVal>
          <c:yVal>
            <c:numRef>
              <c:f>'Half Pad 4'!$D$191:$D$194</c:f>
              <c:numCache>
                <c:formatCode>General</c:formatCode>
                <c:ptCount val="4"/>
                <c:pt idx="0">
                  <c:v>1.44</c:v>
                </c:pt>
                <c:pt idx="1">
                  <c:v>1.4350000000000001</c:v>
                </c:pt>
                <c:pt idx="2">
                  <c:v>1.4350000000000001</c:v>
                </c:pt>
                <c:pt idx="3">
                  <c:v>1.43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'Half Pad 4'!$B$195</c:f>
              <c:strCache>
                <c:ptCount val="1"/>
                <c:pt idx="0">
                  <c:v>GS1P4 SA5M-2</c:v>
                </c:pt>
              </c:strCache>
            </c:strRef>
          </c:tx>
          <c:spPr>
            <a:ln w="47625">
              <a:noFill/>
            </a:ln>
          </c:spPr>
          <c:xVal>
            <c:numRef>
              <c:f>'Half Pad 4'!$C$195:$C$198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xVal>
          <c:yVal>
            <c:numRef>
              <c:f>'Half Pad 4'!$D$195:$D$198</c:f>
              <c:numCache>
                <c:formatCode>General</c:formatCode>
                <c:ptCount val="4"/>
                <c:pt idx="0">
                  <c:v>1.43</c:v>
                </c:pt>
                <c:pt idx="1">
                  <c:v>1.425</c:v>
                </c:pt>
                <c:pt idx="2">
                  <c:v>1.4350000000000001</c:v>
                </c:pt>
                <c:pt idx="3">
                  <c:v>1.425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025792"/>
        <c:axId val="207026368"/>
      </c:scatterChart>
      <c:valAx>
        <c:axId val="207025792"/>
        <c:scaling>
          <c:orientation val="minMax"/>
          <c:max val="5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200">
                    <a:latin typeface="Helvetica"/>
                    <a:cs typeface="Helvetica"/>
                  </a:defRPr>
                </a:pPr>
                <a:r>
                  <a:rPr lang="en-US" sz="1200">
                    <a:latin typeface="Helvetica"/>
                    <a:cs typeface="Helvetica"/>
                  </a:rPr>
                  <a:t>Measurement</a:t>
                </a:r>
                <a:r>
                  <a:rPr lang="en-US" sz="1200" baseline="0">
                    <a:latin typeface="Helvetica"/>
                    <a:cs typeface="Helvetica"/>
                  </a:rPr>
                  <a:t> point</a:t>
                </a:r>
                <a:endParaRPr lang="en-US" sz="1200">
                  <a:latin typeface="Helvetica"/>
                  <a:cs typeface="Helvetica"/>
                </a:endParaRPr>
              </a:p>
            </c:rich>
          </c:tx>
          <c:layout/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Helvetica"/>
                <a:cs typeface="Helvetica"/>
              </a:defRPr>
            </a:pPr>
            <a:endParaRPr lang="es-CL"/>
          </a:p>
        </c:txPr>
        <c:crossAx val="207026368"/>
        <c:crosses val="autoZero"/>
        <c:crossBetween val="midCat"/>
        <c:majorUnit val="1"/>
      </c:valAx>
      <c:valAx>
        <c:axId val="20702636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>
                    <a:latin typeface="Helvetica"/>
                    <a:cs typeface="Helvetica"/>
                  </a:defRPr>
                </a:pPr>
                <a:r>
                  <a:rPr lang="en-CA" sz="1200">
                    <a:latin typeface="Helvetica"/>
                    <a:cs typeface="Helvetica"/>
                  </a:rPr>
                  <a:t>Thickness [mm]</a:t>
                </a:r>
                <a:endParaRPr lang="en-US" sz="1200">
                  <a:latin typeface="Helvetica"/>
                  <a:cs typeface="Helvetica"/>
                </a:endParaRPr>
              </a:p>
            </c:rich>
          </c:tx>
          <c:layout>
            <c:manualLayout>
              <c:xMode val="edge"/>
              <c:yMode val="edge"/>
              <c:x val="1.69286577992745E-2"/>
              <c:y val="0.24838047805271601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Helvetica"/>
                <a:cs typeface="Helvetica"/>
              </a:defRPr>
            </a:pPr>
            <a:endParaRPr lang="es-CL"/>
          </a:p>
        </c:txPr>
        <c:crossAx val="207025792"/>
        <c:crosses val="autoZero"/>
        <c:crossBetween val="midCat"/>
      </c:valAx>
      <c:spPr>
        <a:ln w="12700">
          <a:solidFill>
            <a:schemeClr val="tx1"/>
          </a:solidFill>
        </a:ln>
      </c:spPr>
    </c:plotArea>
    <c:legend>
      <c:legendPos val="r"/>
      <c:layout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200"/>
          </a:pPr>
          <a:endParaRPr lang="es-CL"/>
        </a:p>
      </c:txPr>
    </c:legend>
    <c:plotVisOnly val="1"/>
    <c:dispBlanksAs val="gap"/>
    <c:showDLblsOverMax val="0"/>
  </c:chart>
  <c:spPr>
    <a:ln w="28575" cmpd="sng">
      <a:noFill/>
    </a:ln>
  </c:spPr>
  <c:printSettings>
    <c:headerFooter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'Half Pad 4'!$B$214</c:f>
              <c:strCache>
                <c:ptCount val="1"/>
                <c:pt idx="0">
                  <c:v>GS1P4 SPWR-2</c:v>
                </c:pt>
              </c:strCache>
            </c:strRef>
          </c:tx>
          <c:spPr>
            <a:ln w="47625">
              <a:noFill/>
            </a:ln>
          </c:spPr>
          <c:xVal>
            <c:numRef>
              <c:f>'Half Pad 4'!$C$214:$C$219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'Half Pad 4'!$D$214:$D$219</c:f>
              <c:numCache>
                <c:formatCode>General</c:formatCode>
                <c:ptCount val="6"/>
                <c:pt idx="0">
                  <c:v>1.38</c:v>
                </c:pt>
                <c:pt idx="1">
                  <c:v>1.385</c:v>
                </c:pt>
                <c:pt idx="2">
                  <c:v>1.38</c:v>
                </c:pt>
                <c:pt idx="3">
                  <c:v>1.365</c:v>
                </c:pt>
                <c:pt idx="4">
                  <c:v>1.36</c:v>
                </c:pt>
                <c:pt idx="5">
                  <c:v>1.37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'Half Pad 4'!$B$220</c:f>
              <c:strCache>
                <c:ptCount val="1"/>
                <c:pt idx="0">
                  <c:v>GS1P4 sPWR-2</c:v>
                </c:pt>
              </c:strCache>
            </c:strRef>
          </c:tx>
          <c:spPr>
            <a:ln w="47625">
              <a:noFill/>
            </a:ln>
          </c:spPr>
          <c:xVal>
            <c:numRef>
              <c:f>'Half Pad 4'!$C$220:$C$222</c:f>
              <c:numCache>
                <c:formatCode>General</c:formatCode>
                <c:ptCount val="3"/>
                <c:pt idx="0">
                  <c:v>7</c:v>
                </c:pt>
                <c:pt idx="1">
                  <c:v>8</c:v>
                </c:pt>
                <c:pt idx="2">
                  <c:v>9</c:v>
                </c:pt>
              </c:numCache>
            </c:numRef>
          </c:xVal>
          <c:yVal>
            <c:numRef>
              <c:f>'Half Pad 4'!$D$220:$D$222</c:f>
              <c:numCache>
                <c:formatCode>General</c:formatCode>
                <c:ptCount val="3"/>
                <c:pt idx="0">
                  <c:v>1.4550000000000001</c:v>
                </c:pt>
                <c:pt idx="1">
                  <c:v>1.46</c:v>
                </c:pt>
                <c:pt idx="2">
                  <c:v>1.46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'Half Pad 4'!$B$223</c:f>
              <c:strCache>
                <c:ptCount val="1"/>
                <c:pt idx="0">
                  <c:v>GS1P4 SPWRM-2</c:v>
                </c:pt>
              </c:strCache>
            </c:strRef>
          </c:tx>
          <c:spPr>
            <a:ln w="47625">
              <a:noFill/>
            </a:ln>
          </c:spPr>
          <c:xVal>
            <c:numRef>
              <c:f>'Half Pad 4'!$C$223:$C$228</c:f>
              <c:numCache>
                <c:formatCode>General</c:formatCode>
                <c:ptCount val="6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</c:numCache>
            </c:numRef>
          </c:xVal>
          <c:yVal>
            <c:numRef>
              <c:f>'Half Pad 4'!$D$223:$D$228</c:f>
              <c:numCache>
                <c:formatCode>General</c:formatCode>
                <c:ptCount val="6"/>
                <c:pt idx="0">
                  <c:v>1.38</c:v>
                </c:pt>
                <c:pt idx="1">
                  <c:v>1.38</c:v>
                </c:pt>
                <c:pt idx="2">
                  <c:v>1.38</c:v>
                </c:pt>
                <c:pt idx="3">
                  <c:v>1.38</c:v>
                </c:pt>
                <c:pt idx="4">
                  <c:v>1.375</c:v>
                </c:pt>
                <c:pt idx="5">
                  <c:v>1.37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'Half Pad 4'!$B$229</c:f>
              <c:strCache>
                <c:ptCount val="1"/>
                <c:pt idx="0">
                  <c:v>GS1P4 LPWR-2</c:v>
                </c:pt>
              </c:strCache>
            </c:strRef>
          </c:tx>
          <c:spPr>
            <a:ln w="47625">
              <a:noFill/>
            </a:ln>
          </c:spPr>
          <c:xVal>
            <c:numRef>
              <c:f>'Half Pad 4'!$C$229:$C$232</c:f>
              <c:numCache>
                <c:formatCode>General</c:formatCode>
                <c:ptCount val="4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</c:numCache>
            </c:numRef>
          </c:xVal>
          <c:yVal>
            <c:numRef>
              <c:f>'Half Pad 4'!$D$229:$D$232</c:f>
              <c:numCache>
                <c:formatCode>General</c:formatCode>
                <c:ptCount val="4"/>
                <c:pt idx="0">
                  <c:v>1.405</c:v>
                </c:pt>
                <c:pt idx="1">
                  <c:v>1.46</c:v>
                </c:pt>
                <c:pt idx="2">
                  <c:v>1.4750000000000001</c:v>
                </c:pt>
                <c:pt idx="3">
                  <c:v>1.4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758464"/>
        <c:axId val="206759040"/>
      </c:scatterChart>
      <c:valAx>
        <c:axId val="206758464"/>
        <c:scaling>
          <c:orientation val="minMax"/>
          <c:max val="2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200">
                    <a:latin typeface="Helvetica"/>
                    <a:cs typeface="Helvetica"/>
                  </a:defRPr>
                </a:pPr>
                <a:r>
                  <a:rPr lang="en-US" sz="1200">
                    <a:latin typeface="Helvetica"/>
                    <a:cs typeface="Helvetica"/>
                  </a:rPr>
                  <a:t>Measurement</a:t>
                </a:r>
                <a:r>
                  <a:rPr lang="en-US" sz="1200" baseline="0">
                    <a:latin typeface="Helvetica"/>
                    <a:cs typeface="Helvetica"/>
                  </a:rPr>
                  <a:t> point</a:t>
                </a:r>
                <a:endParaRPr lang="en-US" sz="1200">
                  <a:latin typeface="Helvetica"/>
                  <a:cs typeface="Helvetica"/>
                </a:endParaRPr>
              </a:p>
            </c:rich>
          </c:tx>
          <c:layout/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Helvetica"/>
                <a:cs typeface="Helvetica"/>
              </a:defRPr>
            </a:pPr>
            <a:endParaRPr lang="es-CL"/>
          </a:p>
        </c:txPr>
        <c:crossAx val="206759040"/>
        <c:crosses val="autoZero"/>
        <c:crossBetween val="midCat"/>
        <c:majorUnit val="4"/>
      </c:valAx>
      <c:valAx>
        <c:axId val="2067590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>
                    <a:latin typeface="Helvetica"/>
                    <a:cs typeface="Helvetica"/>
                  </a:defRPr>
                </a:pPr>
                <a:r>
                  <a:rPr lang="en-CA" sz="1200">
                    <a:latin typeface="Helvetica"/>
                    <a:cs typeface="Helvetica"/>
                  </a:rPr>
                  <a:t>Thickness [mm]</a:t>
                </a:r>
                <a:endParaRPr lang="en-US" sz="1200">
                  <a:latin typeface="Helvetica"/>
                  <a:cs typeface="Helvetica"/>
                </a:endParaRPr>
              </a:p>
            </c:rich>
          </c:tx>
          <c:layout>
            <c:manualLayout>
              <c:xMode val="edge"/>
              <c:yMode val="edge"/>
              <c:x val="1.69286577992745E-2"/>
              <c:y val="0.24838047805271601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Helvetica"/>
                <a:cs typeface="Helvetica"/>
              </a:defRPr>
            </a:pPr>
            <a:endParaRPr lang="es-CL"/>
          </a:p>
        </c:txPr>
        <c:crossAx val="206758464"/>
        <c:crosses val="autoZero"/>
        <c:crossBetween val="midCat"/>
      </c:valAx>
      <c:spPr>
        <a:ln w="12700">
          <a:solidFill>
            <a:schemeClr val="tx1"/>
          </a:solidFill>
        </a:ln>
      </c:spPr>
    </c:plotArea>
    <c:legend>
      <c:legendPos val="r"/>
      <c:layout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200">
              <a:latin typeface="Helvetica" charset="0"/>
              <a:ea typeface="Helvetica" charset="0"/>
              <a:cs typeface="Helvetica" charset="0"/>
            </a:defRPr>
          </a:pPr>
          <a:endParaRPr lang="es-CL"/>
        </a:p>
      </c:txPr>
    </c:legend>
    <c:plotVisOnly val="1"/>
    <c:dispBlanksAs val="gap"/>
    <c:showDLblsOverMax val="0"/>
  </c:chart>
  <c:spPr>
    <a:ln w="28575" cmpd="sng">
      <a:noFill/>
    </a:ln>
  </c:spPr>
  <c:printSettings>
    <c:headerFooter/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USM</c:v>
          </c:tx>
          <c:cat>
            <c:numRef>
              <c:f>'Half Pad 4'!$B$65:$B$83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'Half Pad 4'!$C$65:$C$83</c:f>
              <c:numCache>
                <c:formatCode>General</c:formatCode>
                <c:ptCount val="19"/>
                <c:pt idx="0">
                  <c:v>2.86</c:v>
                </c:pt>
                <c:pt idx="1">
                  <c:v>2.915</c:v>
                </c:pt>
                <c:pt idx="2">
                  <c:v>2.9</c:v>
                </c:pt>
                <c:pt idx="3">
                  <c:v>2.92</c:v>
                </c:pt>
                <c:pt idx="4">
                  <c:v>2.86</c:v>
                </c:pt>
                <c:pt idx="5">
                  <c:v>2.9750000000000001</c:v>
                </c:pt>
                <c:pt idx="6">
                  <c:v>2.9750000000000001</c:v>
                </c:pt>
                <c:pt idx="7">
                  <c:v>2.94</c:v>
                </c:pt>
                <c:pt idx="8">
                  <c:v>2.9750000000000001</c:v>
                </c:pt>
                <c:pt idx="9">
                  <c:v>2.9550000000000001</c:v>
                </c:pt>
                <c:pt idx="10">
                  <c:v>2.9249999999999998</c:v>
                </c:pt>
                <c:pt idx="11">
                  <c:v>2.96</c:v>
                </c:pt>
                <c:pt idx="12">
                  <c:v>2.97</c:v>
                </c:pt>
                <c:pt idx="13">
                  <c:v>2.97</c:v>
                </c:pt>
                <c:pt idx="14">
                  <c:v>2.92</c:v>
                </c:pt>
                <c:pt idx="15">
                  <c:v>2.95</c:v>
                </c:pt>
                <c:pt idx="16">
                  <c:v>2.96</c:v>
                </c:pt>
                <c:pt idx="17">
                  <c:v>2.95</c:v>
                </c:pt>
                <c:pt idx="18">
                  <c:v>2.9</c:v>
                </c:pt>
              </c:numCache>
            </c:numRef>
          </c:val>
          <c:smooth val="0"/>
        </c:ser>
        <c:ser>
          <c:idx val="2"/>
          <c:order val="1"/>
          <c:tx>
            <c:v>Expectation</c:v>
          </c:tx>
          <c:cat>
            <c:numRef>
              <c:f>'Half Pad 4'!$B$65:$B$83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'Half Pad 4'!$D$65:$D$83</c:f>
              <c:numCache>
                <c:formatCode>0.000</c:formatCode>
                <c:ptCount val="19"/>
                <c:pt idx="0">
                  <c:v>2.91</c:v>
                </c:pt>
                <c:pt idx="1">
                  <c:v>2.9249999999999998</c:v>
                </c:pt>
                <c:pt idx="2">
                  <c:v>2.91</c:v>
                </c:pt>
                <c:pt idx="3">
                  <c:v>2.8849999999999998</c:v>
                </c:pt>
                <c:pt idx="4">
                  <c:v>2.895</c:v>
                </c:pt>
                <c:pt idx="5">
                  <c:v>2.895</c:v>
                </c:pt>
                <c:pt idx="6">
                  <c:v>2.96</c:v>
                </c:pt>
                <c:pt idx="7">
                  <c:v>2.9649999999999999</c:v>
                </c:pt>
                <c:pt idx="8">
                  <c:v>2.9649999999999999</c:v>
                </c:pt>
                <c:pt idx="9">
                  <c:v>2.9</c:v>
                </c:pt>
                <c:pt idx="10">
                  <c:v>2.9049999999999998</c:v>
                </c:pt>
                <c:pt idx="11">
                  <c:v>2.87</c:v>
                </c:pt>
                <c:pt idx="12">
                  <c:v>2.855</c:v>
                </c:pt>
                <c:pt idx="13">
                  <c:v>2.855</c:v>
                </c:pt>
                <c:pt idx="14">
                  <c:v>2.8600000000000003</c:v>
                </c:pt>
                <c:pt idx="15">
                  <c:v>2.915</c:v>
                </c:pt>
                <c:pt idx="16">
                  <c:v>2.9550000000000001</c:v>
                </c:pt>
                <c:pt idx="17">
                  <c:v>2.98</c:v>
                </c:pt>
                <c:pt idx="18">
                  <c:v>2.92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064576"/>
        <c:axId val="206761344"/>
      </c:lineChart>
      <c:catAx>
        <c:axId val="207064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>
                    <a:latin typeface="Helvetica"/>
                    <a:cs typeface="Helvetica"/>
                  </a:defRPr>
                </a:pPr>
                <a:r>
                  <a:rPr lang="en-US" sz="1200">
                    <a:latin typeface="Helvetica"/>
                    <a:cs typeface="Helvetica"/>
                  </a:rPr>
                  <a:t>Measurement</a:t>
                </a:r>
                <a:r>
                  <a:rPr lang="en-US" sz="1200" baseline="0">
                    <a:latin typeface="Helvetica"/>
                    <a:cs typeface="Helvetica"/>
                  </a:rPr>
                  <a:t> point</a:t>
                </a:r>
                <a:endParaRPr lang="en-US" sz="1200">
                  <a:latin typeface="Helvetica"/>
                  <a:cs typeface="Helvetica"/>
                </a:endParaRPr>
              </a:p>
            </c:rich>
          </c:tx>
          <c:layout/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Helvetica"/>
                <a:cs typeface="Helvetica"/>
              </a:defRPr>
            </a:pPr>
            <a:endParaRPr lang="es-CL"/>
          </a:p>
        </c:txPr>
        <c:crossAx val="206761344"/>
        <c:crosses val="autoZero"/>
        <c:auto val="1"/>
        <c:lblAlgn val="ctr"/>
        <c:lblOffset val="100"/>
        <c:noMultiLvlLbl val="1"/>
      </c:catAx>
      <c:valAx>
        <c:axId val="20676134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>
                    <a:latin typeface="Helvetica"/>
                    <a:cs typeface="Helvetica"/>
                  </a:defRPr>
                </a:pPr>
                <a:r>
                  <a:rPr lang="en-US" sz="1200">
                    <a:latin typeface="Helvetica"/>
                    <a:cs typeface="Helvetica"/>
                  </a:rPr>
                  <a:t>Thickness [mm]</a:t>
                </a:r>
              </a:p>
            </c:rich>
          </c:tx>
          <c:layout>
            <c:manualLayout>
              <c:xMode val="edge"/>
              <c:yMode val="edge"/>
              <c:x val="1.9347037484885098E-2"/>
              <c:y val="0.208291391193027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Helvetica"/>
                <a:cs typeface="Helvetica"/>
              </a:defRPr>
            </a:pPr>
            <a:endParaRPr lang="es-CL"/>
          </a:p>
        </c:txPr>
        <c:crossAx val="207064576"/>
        <c:crosses val="autoZero"/>
        <c:crossBetween val="between"/>
      </c:valAx>
      <c:spPr>
        <a:ln w="12700">
          <a:solidFill>
            <a:schemeClr val="tx1"/>
          </a:solidFill>
        </a:ln>
      </c:spPr>
    </c:plotArea>
    <c:legend>
      <c:legendPos val="r"/>
      <c:layout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200"/>
          </a:pPr>
          <a:endParaRPr lang="es-CL"/>
        </a:p>
      </c:txPr>
    </c:legend>
    <c:plotVisOnly val="1"/>
    <c:dispBlanksAs val="gap"/>
    <c:showDLblsOverMax val="0"/>
  </c:chart>
  <c:spPr>
    <a:ln w="28575" cmpd="sng">
      <a:noFill/>
    </a:ln>
  </c:spPr>
  <c:printSettings>
    <c:headerFooter/>
    <c:pageMargins b="1" l="0.75" r="0.7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surface3DChart>
        <c:wireframe val="0"/>
        <c:ser>
          <c:idx val="0"/>
          <c:order val="0"/>
          <c:tx>
            <c:strRef>
              <c:f>'Half Pad 4'!$M$88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chemeClr val="accent1"/>
            </a:solidFill>
            <a:ln/>
            <a:effectLst/>
            <a:sp3d/>
          </c:spPr>
          <c:cat>
            <c:numRef>
              <c:f>'Half Pad 4'!$L$89:$L$103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'Half Pad 4'!$M$89:$M$103</c:f>
              <c:numCache>
                <c:formatCode>0.00</c:formatCode>
                <c:ptCount val="1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</c:numCache>
            </c:numRef>
          </c:val>
        </c:ser>
        <c:ser>
          <c:idx val="1"/>
          <c:order val="1"/>
          <c:tx>
            <c:strRef>
              <c:f>'Half Pad 4'!$N$88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chemeClr val="accent2"/>
            </a:solidFill>
            <a:ln/>
            <a:effectLst/>
            <a:sp3d/>
          </c:spPr>
          <c:cat>
            <c:numRef>
              <c:f>'Half Pad 4'!$L$89:$L$103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'Half Pad 4'!$N$89:$N$103</c:f>
              <c:numCache>
                <c:formatCode>0.00</c:formatCode>
                <c:ptCount val="1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</c:numCache>
            </c:numRef>
          </c:val>
        </c:ser>
        <c:ser>
          <c:idx val="2"/>
          <c:order val="2"/>
          <c:tx>
            <c:strRef>
              <c:f>'Half Pad 4'!$O$88</c:f>
              <c:strCache>
                <c:ptCount val="1"/>
                <c:pt idx="0">
                  <c:v>3</c:v>
                </c:pt>
              </c:strCache>
            </c:strRef>
          </c:tx>
          <c:spPr>
            <a:solidFill>
              <a:schemeClr val="accent3"/>
            </a:solidFill>
            <a:ln/>
            <a:effectLst/>
            <a:sp3d/>
          </c:spPr>
          <c:cat>
            <c:numRef>
              <c:f>'Half Pad 4'!$L$89:$L$103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'Half Pad 4'!$O$89:$O$103</c:f>
              <c:numCache>
                <c:formatCode>0.00</c:formatCode>
                <c:ptCount val="1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</c:numCache>
            </c:numRef>
          </c:val>
        </c:ser>
        <c:ser>
          <c:idx val="3"/>
          <c:order val="3"/>
          <c:tx>
            <c:strRef>
              <c:f>'Half Pad 4'!$P$88</c:f>
              <c:strCache>
                <c:ptCount val="1"/>
                <c:pt idx="0">
                  <c:v>4</c:v>
                </c:pt>
              </c:strCache>
            </c:strRef>
          </c:tx>
          <c:spPr>
            <a:solidFill>
              <a:schemeClr val="accent4"/>
            </a:solidFill>
            <a:ln/>
            <a:effectLst/>
            <a:sp3d/>
          </c:spPr>
          <c:cat>
            <c:numRef>
              <c:f>'Half Pad 4'!$L$89:$L$103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'Half Pad 4'!$P$89:$P$103</c:f>
              <c:numCache>
                <c:formatCode>0.00</c:formatCode>
                <c:ptCount val="1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</c:numCache>
            </c:numRef>
          </c:val>
        </c:ser>
        <c:ser>
          <c:idx val="4"/>
          <c:order val="4"/>
          <c:tx>
            <c:strRef>
              <c:f>'Half Pad 4'!$Q$88</c:f>
              <c:strCache>
                <c:ptCount val="1"/>
                <c:pt idx="0">
                  <c:v>5</c:v>
                </c:pt>
              </c:strCache>
            </c:strRef>
          </c:tx>
          <c:spPr>
            <a:solidFill>
              <a:schemeClr val="accent5"/>
            </a:solidFill>
            <a:ln/>
            <a:effectLst/>
            <a:sp3d/>
          </c:spPr>
          <c:cat>
            <c:numRef>
              <c:f>'Half Pad 4'!$L$89:$L$103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'Half Pad 4'!$Q$89:$Q$103</c:f>
              <c:numCache>
                <c:formatCode>0.00</c:formatCode>
                <c:ptCount val="1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</c:numCache>
            </c:numRef>
          </c:val>
        </c:ser>
        <c:bandFmts>
          <c:bandFmt>
            <c:idx val="0"/>
            <c:spPr>
              <a:solidFill>
                <a:schemeClr val="accent1"/>
              </a:solidFill>
              <a:ln/>
              <a:effectLst/>
              <a:sp3d/>
            </c:spPr>
          </c:bandFmt>
          <c:bandFmt>
            <c:idx val="1"/>
            <c:spPr>
              <a:solidFill>
                <a:schemeClr val="accent2"/>
              </a:solidFill>
              <a:ln/>
              <a:effectLst/>
              <a:sp3d/>
            </c:spPr>
          </c:bandFmt>
          <c:bandFmt>
            <c:idx val="2"/>
            <c:spPr>
              <a:solidFill>
                <a:schemeClr val="accent3"/>
              </a:solidFill>
              <a:ln/>
              <a:effectLst/>
              <a:sp3d/>
            </c:spPr>
          </c:bandFmt>
          <c:bandFmt>
            <c:idx val="3"/>
            <c:spPr>
              <a:solidFill>
                <a:schemeClr val="accent4"/>
              </a:solidFill>
              <a:ln/>
              <a:effectLst/>
              <a:sp3d/>
            </c:spPr>
          </c:bandFmt>
          <c:bandFmt>
            <c:idx val="4"/>
            <c:spPr>
              <a:solidFill>
                <a:schemeClr val="accent5"/>
              </a:solidFill>
              <a:ln/>
              <a:effectLst/>
              <a:sp3d/>
            </c:spPr>
          </c:bandFmt>
          <c:bandFmt>
            <c:idx val="5"/>
            <c:spPr>
              <a:solidFill>
                <a:schemeClr val="accent6"/>
              </a:solidFill>
              <a:ln/>
              <a:effectLst/>
              <a:sp3d/>
            </c:spPr>
          </c:bandFmt>
          <c:bandFmt>
            <c:idx val="6"/>
            <c:spPr>
              <a:solidFill>
                <a:schemeClr val="accent1">
                  <a:lumMod val="60000"/>
                </a:schemeClr>
              </a:solidFill>
              <a:ln/>
              <a:effectLst/>
              <a:sp3d/>
            </c:spPr>
          </c:bandFmt>
          <c:bandFmt>
            <c:idx val="7"/>
            <c:spPr>
              <a:solidFill>
                <a:schemeClr val="accent2">
                  <a:lumMod val="60000"/>
                </a:schemeClr>
              </a:solidFill>
              <a:ln/>
              <a:effectLst/>
              <a:sp3d/>
            </c:spPr>
          </c:bandFmt>
          <c:bandFmt>
            <c:idx val="8"/>
            <c:spPr>
              <a:solidFill>
                <a:schemeClr val="accent3">
                  <a:lumMod val="60000"/>
                </a:schemeClr>
              </a:solidFill>
              <a:ln/>
              <a:effectLst/>
              <a:sp3d/>
            </c:spPr>
          </c:bandFmt>
          <c:bandFmt>
            <c:idx val="9"/>
            <c:spPr>
              <a:solidFill>
                <a:schemeClr val="accent4">
                  <a:lumMod val="60000"/>
                </a:schemeClr>
              </a:solidFill>
              <a:ln/>
              <a:effectLst/>
              <a:sp3d/>
            </c:spPr>
          </c:bandFmt>
          <c:bandFmt>
            <c:idx val="10"/>
            <c:spPr>
              <a:solidFill>
                <a:schemeClr val="accent5">
                  <a:lumMod val="60000"/>
                </a:schemeClr>
              </a:solidFill>
              <a:ln/>
              <a:effectLst/>
              <a:sp3d/>
            </c:spPr>
          </c:bandFmt>
          <c:bandFmt>
            <c:idx val="11"/>
            <c:spPr>
              <a:solidFill>
                <a:schemeClr val="accent6">
                  <a:lumMod val="60000"/>
                </a:schemeClr>
              </a:solidFill>
              <a:ln/>
              <a:effectLst/>
              <a:sp3d/>
            </c:spPr>
          </c:bandFmt>
          <c:bandFmt>
            <c:idx val="12"/>
            <c:spPr>
              <a:solidFill>
                <a:schemeClr val="accent1">
                  <a:lumMod val="80000"/>
                  <a:lumOff val="20000"/>
                </a:schemeClr>
              </a:solidFill>
              <a:ln/>
              <a:effectLst/>
              <a:sp3d/>
            </c:spPr>
          </c:bandFmt>
          <c:bandFmt>
            <c:idx val="13"/>
            <c:spPr>
              <a:solidFill>
                <a:schemeClr val="accent2">
                  <a:lumMod val="80000"/>
                  <a:lumOff val="20000"/>
                </a:schemeClr>
              </a:solidFill>
              <a:ln/>
              <a:effectLst/>
              <a:sp3d/>
            </c:spPr>
          </c:bandFmt>
          <c:bandFmt>
            <c:idx val="14"/>
            <c:spPr>
              <a:solidFill>
                <a:schemeClr val="accent3">
                  <a:lumMod val="80000"/>
                  <a:lumOff val="20000"/>
                </a:schemeClr>
              </a:solidFill>
              <a:ln/>
              <a:effectLst/>
              <a:sp3d/>
            </c:spPr>
          </c:bandFmt>
        </c:bandFmts>
        <c:axId val="206842880"/>
        <c:axId val="206763072"/>
        <c:axId val="207151104"/>
      </c:surface3DChart>
      <c:catAx>
        <c:axId val="2068428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defRPr>
                </a:pPr>
                <a:r>
                  <a:rPr lang="en-US" sz="1300" b="1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rPr>
                  <a:t>Line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  <c:crossAx val="206763072"/>
        <c:crosses val="autoZero"/>
        <c:auto val="1"/>
        <c:lblAlgn val="ctr"/>
        <c:lblOffset val="100"/>
        <c:noMultiLvlLbl val="0"/>
      </c:catAx>
      <c:valAx>
        <c:axId val="206763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defRPr>
                </a:pPr>
                <a:r>
                  <a:rPr lang="en-US" sz="1300" b="1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rPr>
                  <a:t>Planarity [mm]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  <c:crossAx val="206842880"/>
        <c:crosses val="autoZero"/>
        <c:crossBetween val="midCat"/>
      </c:valAx>
      <c:serAx>
        <c:axId val="207151104"/>
        <c:scaling>
          <c:orientation val="minMax"/>
        </c:scaling>
        <c:delete val="0"/>
        <c:axPos val="b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defRPr>
                </a:pPr>
                <a:r>
                  <a:rPr lang="en-US" sz="1300" b="1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rPr>
                  <a:t>Point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  <c:crossAx val="206763072"/>
        <c:crosses val="autoZero"/>
      </c:ser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egendEntry>
        <c:idx val="5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egendEntry>
        <c:idx val="6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egendEntry>
        <c:idx val="7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egendEntry>
        <c:idx val="8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egendEntry>
        <c:idx val="9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ayout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300" b="1" i="0" u="none" strike="noStrike" kern="1200" baseline="0">
              <a:solidFill>
                <a:schemeClr val="tx1"/>
              </a:solidFill>
              <a:latin typeface="Helvetica" charset="0"/>
              <a:ea typeface="Helvetica" charset="0"/>
              <a:cs typeface="Helvetica" charset="0"/>
            </a:defRPr>
          </a:pPr>
          <a:endParaRPr lang="es-C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numRef>
              <c:f>'Half Strip 1'!$B$47:$B$65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'Half Strip 1'!$C$47:$C$65</c:f>
              <c:numCache>
                <c:formatCode>0.000</c:formatCode>
                <c:ptCount val="19"/>
                <c:pt idx="0">
                  <c:v>1.5149999999999999</c:v>
                </c:pt>
                <c:pt idx="1">
                  <c:v>1.5049999999999999</c:v>
                </c:pt>
                <c:pt idx="2">
                  <c:v>1.51</c:v>
                </c:pt>
                <c:pt idx="3">
                  <c:v>1.5049999999999999</c:v>
                </c:pt>
                <c:pt idx="4">
                  <c:v>1.5149999999999999</c:v>
                </c:pt>
                <c:pt idx="5">
                  <c:v>1.5</c:v>
                </c:pt>
                <c:pt idx="6">
                  <c:v>1.51</c:v>
                </c:pt>
                <c:pt idx="7">
                  <c:v>1.5049999999999999</c:v>
                </c:pt>
                <c:pt idx="8">
                  <c:v>1.52</c:v>
                </c:pt>
                <c:pt idx="9">
                  <c:v>1.5049999999999999</c:v>
                </c:pt>
                <c:pt idx="10">
                  <c:v>1.51</c:v>
                </c:pt>
                <c:pt idx="11">
                  <c:v>1.52</c:v>
                </c:pt>
                <c:pt idx="12">
                  <c:v>1.52</c:v>
                </c:pt>
                <c:pt idx="13">
                  <c:v>1.52</c:v>
                </c:pt>
                <c:pt idx="14">
                  <c:v>1.53</c:v>
                </c:pt>
                <c:pt idx="15">
                  <c:v>1.54</c:v>
                </c:pt>
                <c:pt idx="16">
                  <c:v>1.52</c:v>
                </c:pt>
                <c:pt idx="17">
                  <c:v>1.5049999999999999</c:v>
                </c:pt>
                <c:pt idx="18">
                  <c:v>1.5049999999999999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806464"/>
        <c:axId val="207831040"/>
      </c:lineChart>
      <c:catAx>
        <c:axId val="207806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>
                    <a:latin typeface="Helvetica"/>
                    <a:cs typeface="Helvetica"/>
                  </a:defRPr>
                </a:pPr>
                <a:r>
                  <a:rPr lang="en-US" sz="1200">
                    <a:latin typeface="Helvetica"/>
                    <a:cs typeface="Helvetica"/>
                  </a:rPr>
                  <a:t>Measurement</a:t>
                </a:r>
                <a:r>
                  <a:rPr lang="en-US" sz="1200" baseline="0">
                    <a:latin typeface="Helvetica"/>
                    <a:cs typeface="Helvetica"/>
                  </a:rPr>
                  <a:t> point</a:t>
                </a:r>
                <a:endParaRPr lang="en-US" sz="1200">
                  <a:latin typeface="Helvetica"/>
                  <a:cs typeface="Helvetica"/>
                </a:endParaRPr>
              </a:p>
            </c:rich>
          </c:tx>
          <c:layout/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Helvetica"/>
                <a:cs typeface="Helvetica"/>
              </a:defRPr>
            </a:pPr>
            <a:endParaRPr lang="es-CL"/>
          </a:p>
        </c:txPr>
        <c:crossAx val="207831040"/>
        <c:crosses val="autoZero"/>
        <c:auto val="1"/>
        <c:lblAlgn val="ctr"/>
        <c:lblOffset val="100"/>
        <c:noMultiLvlLbl val="1"/>
      </c:catAx>
      <c:valAx>
        <c:axId val="2078310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>
                    <a:latin typeface="Helvetica"/>
                    <a:cs typeface="Helvetica"/>
                  </a:defRPr>
                </a:pPr>
                <a:r>
                  <a:rPr lang="en-US" sz="1200">
                    <a:latin typeface="Helvetica"/>
                    <a:cs typeface="Helvetica"/>
                  </a:rPr>
                  <a:t>Thickness [mm]</a:t>
                </a:r>
              </a:p>
            </c:rich>
          </c:tx>
          <c:layout>
            <c:manualLayout>
              <c:xMode val="edge"/>
              <c:yMode val="edge"/>
              <c:x val="1.9347037484885098E-2"/>
              <c:y val="0.208291391193027"/>
            </c:manualLayout>
          </c:layout>
          <c:overlay val="0"/>
        </c:title>
        <c:numFmt formatCode="0.000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Helvetica"/>
                <a:cs typeface="Helvetica"/>
              </a:defRPr>
            </a:pPr>
            <a:endParaRPr lang="es-CL"/>
          </a:p>
        </c:txPr>
        <c:crossAx val="207806464"/>
        <c:crosses val="autoZero"/>
        <c:crossBetween val="between"/>
      </c:valAx>
      <c:spPr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ln w="28575" cmpd="sng">
      <a:noFill/>
    </a:ln>
  </c:spPr>
  <c:printSettings>
    <c:headerFooter/>
    <c:pageMargins b="1" l="0.75" r="0.7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xVal>
            <c:numRef>
              <c:f>'Half Strip 1'!$B$121:$B$180</c:f>
              <c:numCache>
                <c:formatCode>General</c:formatCode>
                <c:ptCount val="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</c:numCache>
            </c:numRef>
          </c:xVal>
          <c:yVal>
            <c:numRef>
              <c:f>'Half Strip 1'!$C$121:$C$180</c:f>
              <c:numCache>
                <c:formatCode>General</c:formatCode>
                <c:ptCount val="60"/>
                <c:pt idx="0">
                  <c:v>88</c:v>
                </c:pt>
                <c:pt idx="1">
                  <c:v>111</c:v>
                </c:pt>
                <c:pt idx="2">
                  <c:v>98</c:v>
                </c:pt>
                <c:pt idx="3">
                  <c:v>100</c:v>
                </c:pt>
                <c:pt idx="4">
                  <c:v>102</c:v>
                </c:pt>
                <c:pt idx="5">
                  <c:v>112</c:v>
                </c:pt>
                <c:pt idx="6">
                  <c:v>113</c:v>
                </c:pt>
                <c:pt idx="7">
                  <c:v>107</c:v>
                </c:pt>
                <c:pt idx="8">
                  <c:v>97</c:v>
                </c:pt>
                <c:pt idx="9">
                  <c:v>100</c:v>
                </c:pt>
                <c:pt idx="10">
                  <c:v>106</c:v>
                </c:pt>
                <c:pt idx="11">
                  <c:v>100</c:v>
                </c:pt>
                <c:pt idx="12">
                  <c:v>103</c:v>
                </c:pt>
                <c:pt idx="13">
                  <c:v>104</c:v>
                </c:pt>
                <c:pt idx="14">
                  <c:v>113</c:v>
                </c:pt>
                <c:pt idx="15">
                  <c:v>100</c:v>
                </c:pt>
                <c:pt idx="16">
                  <c:v>105</c:v>
                </c:pt>
                <c:pt idx="17">
                  <c:v>112</c:v>
                </c:pt>
                <c:pt idx="18">
                  <c:v>114</c:v>
                </c:pt>
                <c:pt idx="19">
                  <c:v>110</c:v>
                </c:pt>
                <c:pt idx="20">
                  <c:v>103</c:v>
                </c:pt>
                <c:pt idx="21">
                  <c:v>101</c:v>
                </c:pt>
                <c:pt idx="22">
                  <c:v>105</c:v>
                </c:pt>
                <c:pt idx="23">
                  <c:v>97</c:v>
                </c:pt>
                <c:pt idx="24">
                  <c:v>100</c:v>
                </c:pt>
                <c:pt idx="25">
                  <c:v>96</c:v>
                </c:pt>
                <c:pt idx="26">
                  <c:v>113</c:v>
                </c:pt>
                <c:pt idx="27">
                  <c:v>105</c:v>
                </c:pt>
                <c:pt idx="28">
                  <c:v>90</c:v>
                </c:pt>
                <c:pt idx="29">
                  <c:v>113</c:v>
                </c:pt>
                <c:pt idx="30">
                  <c:v>104</c:v>
                </c:pt>
                <c:pt idx="31">
                  <c:v>96</c:v>
                </c:pt>
                <c:pt idx="32">
                  <c:v>113</c:v>
                </c:pt>
                <c:pt idx="33">
                  <c:v>109</c:v>
                </c:pt>
                <c:pt idx="34">
                  <c:v>95</c:v>
                </c:pt>
                <c:pt idx="35">
                  <c:v>107</c:v>
                </c:pt>
                <c:pt idx="36">
                  <c:v>96</c:v>
                </c:pt>
                <c:pt idx="37">
                  <c:v>109</c:v>
                </c:pt>
                <c:pt idx="38">
                  <c:v>100</c:v>
                </c:pt>
                <c:pt idx="39">
                  <c:v>111</c:v>
                </c:pt>
                <c:pt idx="40">
                  <c:v>107</c:v>
                </c:pt>
                <c:pt idx="41">
                  <c:v>107</c:v>
                </c:pt>
                <c:pt idx="42">
                  <c:v>105</c:v>
                </c:pt>
                <c:pt idx="43">
                  <c:v>97</c:v>
                </c:pt>
                <c:pt idx="44">
                  <c:v>115</c:v>
                </c:pt>
                <c:pt idx="45">
                  <c:v>101</c:v>
                </c:pt>
                <c:pt idx="46">
                  <c:v>100</c:v>
                </c:pt>
                <c:pt idx="47">
                  <c:v>108</c:v>
                </c:pt>
                <c:pt idx="48">
                  <c:v>99</c:v>
                </c:pt>
                <c:pt idx="49">
                  <c:v>99</c:v>
                </c:pt>
                <c:pt idx="50">
                  <c:v>85</c:v>
                </c:pt>
                <c:pt idx="51">
                  <c:v>103</c:v>
                </c:pt>
                <c:pt idx="52">
                  <c:v>103</c:v>
                </c:pt>
                <c:pt idx="53">
                  <c:v>108</c:v>
                </c:pt>
                <c:pt idx="54">
                  <c:v>90</c:v>
                </c:pt>
                <c:pt idx="55">
                  <c:v>102</c:v>
                </c:pt>
                <c:pt idx="56">
                  <c:v>86</c:v>
                </c:pt>
                <c:pt idx="57">
                  <c:v>95</c:v>
                </c:pt>
                <c:pt idx="58">
                  <c:v>101</c:v>
                </c:pt>
                <c:pt idx="59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832768"/>
        <c:axId val="207833344"/>
      </c:scatterChart>
      <c:valAx>
        <c:axId val="207832768"/>
        <c:scaling>
          <c:orientation val="minMax"/>
          <c:max val="61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200">
                    <a:latin typeface="Helvetica"/>
                    <a:cs typeface="Helvetica"/>
                  </a:defRPr>
                </a:pPr>
                <a:r>
                  <a:rPr lang="en-US" sz="1200">
                    <a:latin typeface="Helvetica"/>
                    <a:cs typeface="Helvetica"/>
                  </a:rPr>
                  <a:t>Measurement</a:t>
                </a:r>
                <a:r>
                  <a:rPr lang="en-US" sz="1200" baseline="0">
                    <a:latin typeface="Helvetica"/>
                    <a:cs typeface="Helvetica"/>
                  </a:rPr>
                  <a:t> point</a:t>
                </a:r>
                <a:endParaRPr lang="en-US" sz="1200">
                  <a:latin typeface="Helvetica"/>
                  <a:cs typeface="Helvetica"/>
                </a:endParaRPr>
              </a:p>
            </c:rich>
          </c:tx>
          <c:layout/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Helvetica"/>
                <a:cs typeface="Helvetica"/>
              </a:defRPr>
            </a:pPr>
            <a:endParaRPr lang="es-CL"/>
          </a:p>
        </c:txPr>
        <c:crossAx val="207833344"/>
        <c:crosses val="autoZero"/>
        <c:crossBetween val="midCat"/>
        <c:majorUnit val="2"/>
      </c:valAx>
      <c:valAx>
        <c:axId val="20783334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>
                    <a:latin typeface="Helvetica"/>
                    <a:cs typeface="Helvetica"/>
                  </a:defRPr>
                </a:pPr>
                <a:r>
                  <a:rPr lang="en-US" sz="1200">
                    <a:latin typeface="Helvetica"/>
                    <a:cs typeface="Helvetica"/>
                  </a:rPr>
                  <a:t>Resistivity</a:t>
                </a:r>
                <a:r>
                  <a:rPr lang="en-US" sz="1200" baseline="0">
                    <a:latin typeface="Helvetica"/>
                    <a:cs typeface="Helvetica"/>
                  </a:rPr>
                  <a:t> [</a:t>
                </a:r>
                <a:r>
                  <a:rPr lang="el-GR" sz="1200" baseline="0">
                    <a:latin typeface="Helvetica"/>
                    <a:cs typeface="Helvetica"/>
                  </a:rPr>
                  <a:t>Ω/□</a:t>
                </a:r>
                <a:r>
                  <a:rPr lang="en-US" sz="1200" baseline="0">
                    <a:latin typeface="Helvetica"/>
                    <a:cs typeface="Helvetica"/>
                  </a:rPr>
                  <a:t>]</a:t>
                </a:r>
                <a:endParaRPr lang="en-US" sz="1200">
                  <a:latin typeface="Helvetica"/>
                  <a:cs typeface="Helvetica"/>
                </a:endParaRPr>
              </a:p>
            </c:rich>
          </c:tx>
          <c:layout>
            <c:manualLayout>
              <c:xMode val="edge"/>
              <c:yMode val="edge"/>
              <c:x val="1.69286577992745E-2"/>
              <c:y val="0.24838047805271601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Helvetica"/>
                <a:cs typeface="Helvetica"/>
              </a:defRPr>
            </a:pPr>
            <a:endParaRPr lang="es-CL"/>
          </a:p>
        </c:txPr>
        <c:crossAx val="207832768"/>
        <c:crosses val="autoZero"/>
        <c:crossBetween val="midCat"/>
      </c:valAx>
      <c:spPr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ln w="28575" cmpd="sng">
      <a:noFill/>
    </a:ln>
  </c:spPr>
  <c:printSettings>
    <c:headerFooter/>
    <c:pageMargins b="1" l="0.75" r="0.7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'Half Strip 1'!$B$185</c:f>
              <c:strCache>
                <c:ptCount val="1"/>
                <c:pt idx="0">
                  <c:v>GS1P1 SA1M-2</c:v>
                </c:pt>
              </c:strCache>
            </c:strRef>
          </c:tx>
          <c:spPr>
            <a:ln w="47625">
              <a:noFill/>
            </a:ln>
          </c:spPr>
          <c:xVal>
            <c:numRef>
              <c:f>'Half Strip 1'!$C$185:$C$187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xVal>
          <c:yVal>
            <c:numRef>
              <c:f>'Half Strip 1'!$D$185:$D$187</c:f>
              <c:numCache>
                <c:formatCode>General</c:formatCode>
                <c:ptCount val="3"/>
                <c:pt idx="0">
                  <c:v>1.43</c:v>
                </c:pt>
                <c:pt idx="1">
                  <c:v>1.35</c:v>
                </c:pt>
                <c:pt idx="2">
                  <c:v>1.425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'Half Strip 1'!$B$188</c:f>
              <c:strCache>
                <c:ptCount val="1"/>
                <c:pt idx="0">
                  <c:v>GS1P1 SA2M-2</c:v>
                </c:pt>
              </c:strCache>
            </c:strRef>
          </c:tx>
          <c:spPr>
            <a:ln w="47625">
              <a:noFill/>
            </a:ln>
          </c:spPr>
          <c:xVal>
            <c:numRef>
              <c:f>'Half Strip 1'!$C$188:$C$191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xVal>
          <c:yVal>
            <c:numRef>
              <c:f>'Half Strip 1'!$D$188:$D$191</c:f>
              <c:numCache>
                <c:formatCode>General</c:formatCode>
                <c:ptCount val="4"/>
                <c:pt idx="0">
                  <c:v>1.47</c:v>
                </c:pt>
                <c:pt idx="1">
                  <c:v>1.44</c:v>
                </c:pt>
                <c:pt idx="2">
                  <c:v>1.4450000000000001</c:v>
                </c:pt>
                <c:pt idx="3">
                  <c:v>1.4650000000000001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'Half Strip 1'!$B$192</c:f>
              <c:strCache>
                <c:ptCount val="1"/>
                <c:pt idx="0">
                  <c:v>GS1P1 SA3M-2</c:v>
                </c:pt>
              </c:strCache>
            </c:strRef>
          </c:tx>
          <c:spPr>
            <a:ln w="47625">
              <a:noFill/>
            </a:ln>
          </c:spPr>
          <c:xVal>
            <c:numRef>
              <c:f>'Half Strip 1'!$C$192:$C$195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xVal>
          <c:yVal>
            <c:numRef>
              <c:f>'Half Strip 1'!$D$192:$D$195</c:f>
              <c:numCache>
                <c:formatCode>General</c:formatCode>
                <c:ptCount val="4"/>
                <c:pt idx="0">
                  <c:v>1.4350000000000001</c:v>
                </c:pt>
                <c:pt idx="1">
                  <c:v>1.4350000000000001</c:v>
                </c:pt>
                <c:pt idx="2">
                  <c:v>1.4350000000000001</c:v>
                </c:pt>
                <c:pt idx="3">
                  <c:v>1.4350000000000001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'Half Strip 1'!$B$196</c:f>
              <c:strCache>
                <c:ptCount val="1"/>
                <c:pt idx="0">
                  <c:v>GS1P1 SA4M-2</c:v>
                </c:pt>
              </c:strCache>
            </c:strRef>
          </c:tx>
          <c:spPr>
            <a:ln w="47625">
              <a:noFill/>
            </a:ln>
          </c:spPr>
          <c:xVal>
            <c:numRef>
              <c:f>'Half Strip 1'!$C$196:$C$199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xVal>
          <c:yVal>
            <c:numRef>
              <c:f>'Half Strip 1'!$D$196:$D$199</c:f>
              <c:numCache>
                <c:formatCode>General</c:formatCode>
                <c:ptCount val="4"/>
                <c:pt idx="0">
                  <c:v>1.43</c:v>
                </c:pt>
                <c:pt idx="1">
                  <c:v>1.43</c:v>
                </c:pt>
                <c:pt idx="2">
                  <c:v>1.425</c:v>
                </c:pt>
                <c:pt idx="3">
                  <c:v>1.425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'Half Strip 1'!$B$200</c:f>
              <c:strCache>
                <c:ptCount val="1"/>
                <c:pt idx="0">
                  <c:v>GS1P1 SA5M-2</c:v>
                </c:pt>
              </c:strCache>
            </c:strRef>
          </c:tx>
          <c:spPr>
            <a:ln w="47625">
              <a:noFill/>
            </a:ln>
          </c:spPr>
          <c:xVal>
            <c:numRef>
              <c:f>'Half Strip 1'!$C$200:$C$203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xVal>
          <c:yVal>
            <c:numRef>
              <c:f>'Half Strip 1'!$D$200:$D$203</c:f>
              <c:numCache>
                <c:formatCode>General</c:formatCode>
                <c:ptCount val="4"/>
                <c:pt idx="0">
                  <c:v>1.43</c:v>
                </c:pt>
                <c:pt idx="1">
                  <c:v>1.4350000000000001</c:v>
                </c:pt>
                <c:pt idx="2">
                  <c:v>1.4350000000000001</c:v>
                </c:pt>
                <c:pt idx="3">
                  <c:v>1.43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835072"/>
        <c:axId val="207835648"/>
      </c:scatterChart>
      <c:valAx>
        <c:axId val="207835072"/>
        <c:scaling>
          <c:orientation val="minMax"/>
          <c:max val="5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200">
                    <a:latin typeface="Helvetica"/>
                    <a:cs typeface="Helvetica"/>
                  </a:defRPr>
                </a:pPr>
                <a:r>
                  <a:rPr lang="en-US" sz="1200">
                    <a:latin typeface="Helvetica"/>
                    <a:cs typeface="Helvetica"/>
                  </a:rPr>
                  <a:t>Measurement</a:t>
                </a:r>
                <a:r>
                  <a:rPr lang="en-US" sz="1200" baseline="0">
                    <a:latin typeface="Helvetica"/>
                    <a:cs typeface="Helvetica"/>
                  </a:rPr>
                  <a:t> point</a:t>
                </a:r>
                <a:endParaRPr lang="en-US" sz="1200">
                  <a:latin typeface="Helvetica"/>
                  <a:cs typeface="Helvetica"/>
                </a:endParaRPr>
              </a:p>
            </c:rich>
          </c:tx>
          <c:layout/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Helvetica"/>
                <a:cs typeface="Helvetica"/>
              </a:defRPr>
            </a:pPr>
            <a:endParaRPr lang="es-CL"/>
          </a:p>
        </c:txPr>
        <c:crossAx val="207835648"/>
        <c:crosses val="autoZero"/>
        <c:crossBetween val="midCat"/>
        <c:majorUnit val="1"/>
      </c:valAx>
      <c:valAx>
        <c:axId val="20783564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>
                    <a:latin typeface="Helvetica"/>
                    <a:cs typeface="Helvetica"/>
                  </a:defRPr>
                </a:pPr>
                <a:r>
                  <a:rPr lang="en-CA" sz="1200">
                    <a:latin typeface="Helvetica"/>
                    <a:cs typeface="Helvetica"/>
                  </a:rPr>
                  <a:t>Thickness [mm]</a:t>
                </a:r>
                <a:endParaRPr lang="en-US" sz="1200">
                  <a:latin typeface="Helvetica"/>
                  <a:cs typeface="Helvetica"/>
                </a:endParaRPr>
              </a:p>
            </c:rich>
          </c:tx>
          <c:layout>
            <c:manualLayout>
              <c:xMode val="edge"/>
              <c:yMode val="edge"/>
              <c:x val="1.69286577992745E-2"/>
              <c:y val="0.24838047805271601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Helvetica"/>
                <a:cs typeface="Helvetica"/>
              </a:defRPr>
            </a:pPr>
            <a:endParaRPr lang="es-CL"/>
          </a:p>
        </c:txPr>
        <c:crossAx val="207835072"/>
        <c:crosses val="autoZero"/>
        <c:crossBetween val="midCat"/>
      </c:valAx>
      <c:spPr>
        <a:ln w="12700">
          <a:solidFill>
            <a:schemeClr val="tx1"/>
          </a:solidFill>
        </a:ln>
      </c:spPr>
    </c:plotArea>
    <c:legend>
      <c:legendPos val="r"/>
      <c:layout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200"/>
          </a:pPr>
          <a:endParaRPr lang="es-CL"/>
        </a:p>
      </c:txPr>
    </c:legend>
    <c:plotVisOnly val="1"/>
    <c:dispBlanksAs val="gap"/>
    <c:showDLblsOverMax val="0"/>
  </c:chart>
  <c:spPr>
    <a:ln w="28575" cmpd="sng">
      <a:noFill/>
    </a:ln>
  </c:spPr>
  <c:printSettings>
    <c:headerFooter/>
    <c:pageMargins b="1" l="0.75" r="0.7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GS1P13 SCWRM-2</c:v>
          </c:tx>
          <c:spPr>
            <a:ln w="47625">
              <a:noFill/>
            </a:ln>
          </c:spPr>
          <c:xVal>
            <c:numRef>
              <c:f>'Half Strip 1'!$C$221:$C$226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'Half Strip 1'!$D$221:$D$226</c:f>
              <c:numCache>
                <c:formatCode>General</c:formatCode>
                <c:ptCount val="6"/>
                <c:pt idx="0">
                  <c:v>1.4750000000000001</c:v>
                </c:pt>
                <c:pt idx="1">
                  <c:v>1.4750000000000001</c:v>
                </c:pt>
                <c:pt idx="2">
                  <c:v>1.4850000000000001</c:v>
                </c:pt>
                <c:pt idx="3">
                  <c:v>1.48</c:v>
                </c:pt>
                <c:pt idx="4">
                  <c:v>1.4750000000000001</c:v>
                </c:pt>
                <c:pt idx="5">
                  <c:v>1.4750000000000001</c:v>
                </c:pt>
              </c:numCache>
            </c:numRef>
          </c:yVal>
          <c:smooth val="0"/>
        </c:ser>
        <c:ser>
          <c:idx val="1"/>
          <c:order val="1"/>
          <c:tx>
            <c:v>GS1P1234 sCWR-7</c:v>
          </c:tx>
          <c:spPr>
            <a:ln w="47625">
              <a:noFill/>
            </a:ln>
          </c:spPr>
          <c:xVal>
            <c:numRef>
              <c:f>'Half Strip 1'!$C$227:$C$229</c:f>
              <c:numCache>
                <c:formatCode>General</c:formatCode>
                <c:ptCount val="3"/>
                <c:pt idx="0">
                  <c:v>7</c:v>
                </c:pt>
                <c:pt idx="1">
                  <c:v>8</c:v>
                </c:pt>
                <c:pt idx="2">
                  <c:v>9</c:v>
                </c:pt>
              </c:numCache>
            </c:numRef>
          </c:xVal>
          <c:yVal>
            <c:numRef>
              <c:f>'Half Strip 1'!$D$227:$D$229</c:f>
              <c:numCache>
                <c:formatCode>General</c:formatCode>
                <c:ptCount val="3"/>
                <c:pt idx="0">
                  <c:v>1.46</c:v>
                </c:pt>
                <c:pt idx="1">
                  <c:v>1.4650000000000001</c:v>
                </c:pt>
                <c:pt idx="2">
                  <c:v>1.46</c:v>
                </c:pt>
              </c:numCache>
            </c:numRef>
          </c:yVal>
          <c:smooth val="0"/>
        </c:ser>
        <c:ser>
          <c:idx val="2"/>
          <c:order val="2"/>
          <c:tx>
            <c:v>GS1P13 SCWR-2</c:v>
          </c:tx>
          <c:spPr>
            <a:ln w="47625">
              <a:noFill/>
            </a:ln>
          </c:spPr>
          <c:xVal>
            <c:numRef>
              <c:f>'Half Strip 1'!$C$230:$C$235</c:f>
              <c:numCache>
                <c:formatCode>General</c:formatCode>
                <c:ptCount val="6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</c:numCache>
            </c:numRef>
          </c:xVal>
          <c:yVal>
            <c:numRef>
              <c:f>'Half Strip 1'!$D$230:$D$235</c:f>
              <c:numCache>
                <c:formatCode>General</c:formatCode>
                <c:ptCount val="6"/>
                <c:pt idx="0">
                  <c:v>1.4750000000000001</c:v>
                </c:pt>
                <c:pt idx="1">
                  <c:v>1.47</c:v>
                </c:pt>
                <c:pt idx="2">
                  <c:v>1.4750000000000001</c:v>
                </c:pt>
                <c:pt idx="3">
                  <c:v>1.4850000000000001</c:v>
                </c:pt>
                <c:pt idx="4">
                  <c:v>1.48</c:v>
                </c:pt>
                <c:pt idx="5">
                  <c:v>1.48</c:v>
                </c:pt>
              </c:numCache>
            </c:numRef>
          </c:yVal>
          <c:smooth val="0"/>
        </c:ser>
        <c:ser>
          <c:idx val="3"/>
          <c:order val="3"/>
          <c:tx>
            <c:v>GS1P1 LCWR-2</c:v>
          </c:tx>
          <c:spPr>
            <a:ln w="47625">
              <a:noFill/>
            </a:ln>
          </c:spPr>
          <c:xVal>
            <c:numRef>
              <c:f>'Half Strip 1'!$C$236:$C$239</c:f>
              <c:numCache>
                <c:formatCode>General</c:formatCode>
                <c:ptCount val="4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</c:numCache>
            </c:numRef>
          </c:xVal>
          <c:yVal>
            <c:numRef>
              <c:f>'Half Strip 1'!$D$236:$D$239</c:f>
              <c:numCache>
                <c:formatCode>General</c:formatCode>
                <c:ptCount val="4"/>
                <c:pt idx="0">
                  <c:v>1.47</c:v>
                </c:pt>
                <c:pt idx="1">
                  <c:v>1.4650000000000001</c:v>
                </c:pt>
                <c:pt idx="2">
                  <c:v>1.47</c:v>
                </c:pt>
                <c:pt idx="3">
                  <c:v>1.46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837952"/>
        <c:axId val="207838528"/>
      </c:scatterChart>
      <c:valAx>
        <c:axId val="207837952"/>
        <c:scaling>
          <c:orientation val="minMax"/>
          <c:max val="2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200">
                    <a:latin typeface="Helvetica"/>
                    <a:cs typeface="Helvetica"/>
                  </a:defRPr>
                </a:pPr>
                <a:r>
                  <a:rPr lang="en-US" sz="1200">
                    <a:latin typeface="Helvetica"/>
                    <a:cs typeface="Helvetica"/>
                  </a:rPr>
                  <a:t>Measurement</a:t>
                </a:r>
                <a:r>
                  <a:rPr lang="en-US" sz="1200" baseline="0">
                    <a:latin typeface="Helvetica"/>
                    <a:cs typeface="Helvetica"/>
                  </a:rPr>
                  <a:t> point</a:t>
                </a:r>
                <a:endParaRPr lang="en-US" sz="1200">
                  <a:latin typeface="Helvetica"/>
                  <a:cs typeface="Helvetica"/>
                </a:endParaRPr>
              </a:p>
            </c:rich>
          </c:tx>
          <c:layout/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Helvetica"/>
                <a:cs typeface="Helvetica"/>
              </a:defRPr>
            </a:pPr>
            <a:endParaRPr lang="es-CL"/>
          </a:p>
        </c:txPr>
        <c:crossAx val="207838528"/>
        <c:crosses val="autoZero"/>
        <c:crossBetween val="midCat"/>
        <c:majorUnit val="4"/>
      </c:valAx>
      <c:valAx>
        <c:axId val="2078385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>
                    <a:latin typeface="Helvetica"/>
                    <a:cs typeface="Helvetica"/>
                  </a:defRPr>
                </a:pPr>
                <a:r>
                  <a:rPr lang="en-CA" sz="1200">
                    <a:latin typeface="Helvetica"/>
                    <a:cs typeface="Helvetica"/>
                  </a:rPr>
                  <a:t>Thickness [mm]</a:t>
                </a:r>
                <a:endParaRPr lang="en-US" sz="1200">
                  <a:latin typeface="Helvetica"/>
                  <a:cs typeface="Helvetica"/>
                </a:endParaRPr>
              </a:p>
            </c:rich>
          </c:tx>
          <c:layout>
            <c:manualLayout>
              <c:xMode val="edge"/>
              <c:yMode val="edge"/>
              <c:x val="1.69286577992745E-2"/>
              <c:y val="0.24838047805271601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Helvetica"/>
                <a:cs typeface="Helvetica"/>
              </a:defRPr>
            </a:pPr>
            <a:endParaRPr lang="es-CL"/>
          </a:p>
        </c:txPr>
        <c:crossAx val="207837952"/>
        <c:crosses val="autoZero"/>
        <c:crossBetween val="midCat"/>
      </c:valAx>
      <c:spPr>
        <a:ln w="12700">
          <a:solidFill>
            <a:schemeClr val="tx1"/>
          </a:solidFill>
        </a:ln>
      </c:spPr>
    </c:plotArea>
    <c:legend>
      <c:legendPos val="r"/>
      <c:layout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200">
              <a:latin typeface="Helvetica" charset="0"/>
              <a:ea typeface="Helvetica" charset="0"/>
              <a:cs typeface="Helvetica" charset="0"/>
            </a:defRPr>
          </a:pPr>
          <a:endParaRPr lang="es-CL"/>
        </a:p>
      </c:txPr>
    </c:legend>
    <c:plotVisOnly val="1"/>
    <c:dispBlanksAs val="gap"/>
    <c:showDLblsOverMax val="0"/>
  </c:chart>
  <c:spPr>
    <a:ln w="28575" cmpd="sng">
      <a:noFill/>
    </a:ln>
  </c:spPr>
  <c:printSettings>
    <c:headerFooter/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USM</c:v>
          </c:tx>
          <c:cat>
            <c:numRef>
              <c:f>'Half Strip 1'!$B$70:$B$88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'Half Strip 1'!$C$70:$C$88</c:f>
              <c:numCache>
                <c:formatCode>General</c:formatCode>
                <c:ptCount val="19"/>
                <c:pt idx="0">
                  <c:v>2.98</c:v>
                </c:pt>
                <c:pt idx="1">
                  <c:v>2.9849999999999999</c:v>
                </c:pt>
                <c:pt idx="2">
                  <c:v>3</c:v>
                </c:pt>
                <c:pt idx="3">
                  <c:v>2.98</c:v>
                </c:pt>
                <c:pt idx="4">
                  <c:v>2.9849999999999999</c:v>
                </c:pt>
                <c:pt idx="5">
                  <c:v>2.9849999999999999</c:v>
                </c:pt>
                <c:pt idx="6">
                  <c:v>2.95</c:v>
                </c:pt>
                <c:pt idx="7">
                  <c:v>2.95</c:v>
                </c:pt>
                <c:pt idx="8">
                  <c:v>2.98</c:v>
                </c:pt>
                <c:pt idx="9">
                  <c:v>2.9849999999999999</c:v>
                </c:pt>
                <c:pt idx="10">
                  <c:v>2.99</c:v>
                </c:pt>
                <c:pt idx="11">
                  <c:v>3.0049999999999999</c:v>
                </c:pt>
                <c:pt idx="12">
                  <c:v>3.0150000000000001</c:v>
                </c:pt>
                <c:pt idx="13">
                  <c:v>3.01</c:v>
                </c:pt>
                <c:pt idx="14">
                  <c:v>3.0049999999999999</c:v>
                </c:pt>
                <c:pt idx="15">
                  <c:v>3.02</c:v>
                </c:pt>
                <c:pt idx="16">
                  <c:v>2.96</c:v>
                </c:pt>
                <c:pt idx="17">
                  <c:v>2.96</c:v>
                </c:pt>
                <c:pt idx="18">
                  <c:v>2.99</c:v>
                </c:pt>
              </c:numCache>
            </c:numRef>
          </c:val>
          <c:smooth val="0"/>
        </c:ser>
        <c:ser>
          <c:idx val="2"/>
          <c:order val="1"/>
          <c:tx>
            <c:v>Expectation</c:v>
          </c:tx>
          <c:cat>
            <c:numRef>
              <c:f>'Half Strip 1'!$B$70:$B$88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'Half Strip 1'!$D$70:$D$88</c:f>
              <c:numCache>
                <c:formatCode>0.000</c:formatCode>
                <c:ptCount val="19"/>
                <c:pt idx="0">
                  <c:v>2.99</c:v>
                </c:pt>
                <c:pt idx="1">
                  <c:v>2.98</c:v>
                </c:pt>
                <c:pt idx="2">
                  <c:v>2.9950000000000001</c:v>
                </c:pt>
                <c:pt idx="3">
                  <c:v>2.9849999999999999</c:v>
                </c:pt>
                <c:pt idx="4">
                  <c:v>2.99</c:v>
                </c:pt>
                <c:pt idx="5">
                  <c:v>2.9750000000000001</c:v>
                </c:pt>
                <c:pt idx="6">
                  <c:v>2.9699999999999998</c:v>
                </c:pt>
                <c:pt idx="7">
                  <c:v>2.9699999999999998</c:v>
                </c:pt>
                <c:pt idx="8">
                  <c:v>2.98</c:v>
                </c:pt>
                <c:pt idx="9">
                  <c:v>2.98</c:v>
                </c:pt>
                <c:pt idx="10">
                  <c:v>2.98</c:v>
                </c:pt>
                <c:pt idx="11">
                  <c:v>2.9950000000000001</c:v>
                </c:pt>
                <c:pt idx="12">
                  <c:v>3.0049999999999999</c:v>
                </c:pt>
                <c:pt idx="13">
                  <c:v>3</c:v>
                </c:pt>
                <c:pt idx="14">
                  <c:v>3.01</c:v>
                </c:pt>
                <c:pt idx="15">
                  <c:v>3.01</c:v>
                </c:pt>
                <c:pt idx="16">
                  <c:v>2.9850000000000003</c:v>
                </c:pt>
                <c:pt idx="17">
                  <c:v>2.9749999999999996</c:v>
                </c:pt>
                <c:pt idx="18">
                  <c:v>2.9649999999999999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807488"/>
        <c:axId val="225650368"/>
      </c:lineChart>
      <c:catAx>
        <c:axId val="207807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>
                    <a:latin typeface="Helvetica"/>
                    <a:cs typeface="Helvetica"/>
                  </a:defRPr>
                </a:pPr>
                <a:r>
                  <a:rPr lang="en-US" sz="1200">
                    <a:latin typeface="Helvetica"/>
                    <a:cs typeface="Helvetica"/>
                  </a:rPr>
                  <a:t>Measurement</a:t>
                </a:r>
                <a:r>
                  <a:rPr lang="en-US" sz="1200" baseline="0">
                    <a:latin typeface="Helvetica"/>
                    <a:cs typeface="Helvetica"/>
                  </a:rPr>
                  <a:t> point</a:t>
                </a:r>
                <a:endParaRPr lang="en-US" sz="1200">
                  <a:latin typeface="Helvetica"/>
                  <a:cs typeface="Helvetica"/>
                </a:endParaRPr>
              </a:p>
            </c:rich>
          </c:tx>
          <c:layout/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Helvetica"/>
                <a:cs typeface="Helvetica"/>
              </a:defRPr>
            </a:pPr>
            <a:endParaRPr lang="es-CL"/>
          </a:p>
        </c:txPr>
        <c:crossAx val="225650368"/>
        <c:crosses val="autoZero"/>
        <c:auto val="1"/>
        <c:lblAlgn val="ctr"/>
        <c:lblOffset val="100"/>
        <c:noMultiLvlLbl val="1"/>
      </c:catAx>
      <c:valAx>
        <c:axId val="22565036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>
                    <a:latin typeface="Helvetica"/>
                    <a:cs typeface="Helvetica"/>
                  </a:defRPr>
                </a:pPr>
                <a:r>
                  <a:rPr lang="en-US" sz="1200">
                    <a:latin typeface="Helvetica"/>
                    <a:cs typeface="Helvetica"/>
                  </a:rPr>
                  <a:t>Thickness [mm]</a:t>
                </a:r>
              </a:p>
            </c:rich>
          </c:tx>
          <c:layout>
            <c:manualLayout>
              <c:xMode val="edge"/>
              <c:yMode val="edge"/>
              <c:x val="1.9347037484885098E-2"/>
              <c:y val="0.208291391193027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Helvetica"/>
                <a:cs typeface="Helvetica"/>
              </a:defRPr>
            </a:pPr>
            <a:endParaRPr lang="es-CL"/>
          </a:p>
        </c:txPr>
        <c:crossAx val="207807488"/>
        <c:crosses val="autoZero"/>
        <c:crossBetween val="between"/>
      </c:valAx>
      <c:spPr>
        <a:ln w="12700">
          <a:solidFill>
            <a:schemeClr val="tx1"/>
          </a:solidFill>
        </a:ln>
      </c:spPr>
    </c:plotArea>
    <c:legend>
      <c:legendPos val="r"/>
      <c:layout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200"/>
          </a:pPr>
          <a:endParaRPr lang="es-CL"/>
        </a:p>
      </c:txPr>
    </c:legend>
    <c:plotVisOnly val="1"/>
    <c:dispBlanksAs val="gap"/>
    <c:showDLblsOverMax val="0"/>
  </c:chart>
  <c:spPr>
    <a:ln w="28575" cmpd="sng">
      <a:noFill/>
    </a:ln>
  </c:sp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GS1P1SA1-2</c:v>
          </c:tx>
          <c:spPr>
            <a:ln w="47625">
              <a:noFill/>
            </a:ln>
          </c:spPr>
          <c:xVal>
            <c:numRef>
              <c:f>'Half Pad 1'!$C$180:$C$182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xVal>
          <c:yVal>
            <c:numRef>
              <c:f>'Half Pad 1'!$D$180:$D$182</c:f>
              <c:numCache>
                <c:formatCode>General</c:formatCode>
                <c:ptCount val="3"/>
                <c:pt idx="0">
                  <c:v>1.4350000000000001</c:v>
                </c:pt>
                <c:pt idx="1">
                  <c:v>1.4350000000000001</c:v>
                </c:pt>
                <c:pt idx="2">
                  <c:v>1.43</c:v>
                </c:pt>
              </c:numCache>
            </c:numRef>
          </c:yVal>
          <c:smooth val="0"/>
        </c:ser>
        <c:ser>
          <c:idx val="1"/>
          <c:order val="1"/>
          <c:tx>
            <c:v>GS1P1SA2-2</c:v>
          </c:tx>
          <c:spPr>
            <a:ln w="47625">
              <a:noFill/>
            </a:ln>
          </c:spPr>
          <c:xVal>
            <c:numRef>
              <c:f>'Half Pad 1'!$C$183:$C$186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xVal>
          <c:yVal>
            <c:numRef>
              <c:f>'Half Pad 1'!$D$183:$D$186</c:f>
              <c:numCache>
                <c:formatCode>General</c:formatCode>
                <c:ptCount val="4"/>
                <c:pt idx="0">
                  <c:v>1.39</c:v>
                </c:pt>
                <c:pt idx="1">
                  <c:v>1.4550000000000001</c:v>
                </c:pt>
                <c:pt idx="2">
                  <c:v>1.4550000000000001</c:v>
                </c:pt>
                <c:pt idx="3">
                  <c:v>1.38</c:v>
                </c:pt>
              </c:numCache>
            </c:numRef>
          </c:yVal>
          <c:smooth val="0"/>
        </c:ser>
        <c:ser>
          <c:idx val="2"/>
          <c:order val="2"/>
          <c:tx>
            <c:v>GS1P1SA3-2</c:v>
          </c:tx>
          <c:spPr>
            <a:ln w="47625">
              <a:noFill/>
            </a:ln>
          </c:spPr>
          <c:xVal>
            <c:numRef>
              <c:f>'Half Pad 1'!$C$187:$C$190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xVal>
          <c:yVal>
            <c:numRef>
              <c:f>'Half Pad 1'!$D$187:$D$190</c:f>
              <c:numCache>
                <c:formatCode>General</c:formatCode>
                <c:ptCount val="4"/>
                <c:pt idx="0">
                  <c:v>1.43</c:v>
                </c:pt>
                <c:pt idx="1">
                  <c:v>1.43</c:v>
                </c:pt>
                <c:pt idx="2">
                  <c:v>1.43</c:v>
                </c:pt>
                <c:pt idx="3">
                  <c:v>1.4350000000000001</c:v>
                </c:pt>
              </c:numCache>
            </c:numRef>
          </c:yVal>
          <c:smooth val="0"/>
        </c:ser>
        <c:ser>
          <c:idx val="3"/>
          <c:order val="3"/>
          <c:tx>
            <c:v>GS1P1SA4-2</c:v>
          </c:tx>
          <c:spPr>
            <a:ln w="47625">
              <a:noFill/>
            </a:ln>
          </c:spPr>
          <c:xVal>
            <c:numRef>
              <c:f>'Half Pad 1'!$C$191:$C$194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xVal>
          <c:yVal>
            <c:numRef>
              <c:f>'Half Pad 1'!$D$191:$D$194</c:f>
              <c:numCache>
                <c:formatCode>General</c:formatCode>
                <c:ptCount val="4"/>
                <c:pt idx="0">
                  <c:v>1.425</c:v>
                </c:pt>
                <c:pt idx="1">
                  <c:v>1.42</c:v>
                </c:pt>
                <c:pt idx="2">
                  <c:v>1.425</c:v>
                </c:pt>
                <c:pt idx="3">
                  <c:v>1.425</c:v>
                </c:pt>
              </c:numCache>
            </c:numRef>
          </c:yVal>
          <c:smooth val="0"/>
        </c:ser>
        <c:ser>
          <c:idx val="4"/>
          <c:order val="4"/>
          <c:tx>
            <c:v>GS1P1SA5-2</c:v>
          </c:tx>
          <c:spPr>
            <a:ln w="47625">
              <a:noFill/>
            </a:ln>
          </c:spPr>
          <c:xVal>
            <c:numRef>
              <c:f>'Half Pad 1'!$C$195:$C$198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xVal>
          <c:yVal>
            <c:numRef>
              <c:f>'Half Pad 1'!$D$195:$D$198</c:f>
              <c:numCache>
                <c:formatCode>General</c:formatCode>
                <c:ptCount val="4"/>
                <c:pt idx="0">
                  <c:v>1.43</c:v>
                </c:pt>
                <c:pt idx="1">
                  <c:v>1.43</c:v>
                </c:pt>
                <c:pt idx="2">
                  <c:v>1.4350000000000001</c:v>
                </c:pt>
                <c:pt idx="3">
                  <c:v>1.4350000000000001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478016"/>
        <c:axId val="128478592"/>
      </c:scatterChart>
      <c:valAx>
        <c:axId val="128478016"/>
        <c:scaling>
          <c:orientation val="minMax"/>
          <c:max val="5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200">
                    <a:latin typeface="Helvetica"/>
                    <a:cs typeface="Helvetica"/>
                  </a:defRPr>
                </a:pPr>
                <a:r>
                  <a:rPr lang="en-US" sz="1200">
                    <a:latin typeface="Helvetica"/>
                    <a:cs typeface="Helvetica"/>
                  </a:rPr>
                  <a:t>Measurement</a:t>
                </a:r>
                <a:r>
                  <a:rPr lang="en-US" sz="1200" baseline="0">
                    <a:latin typeface="Helvetica"/>
                    <a:cs typeface="Helvetica"/>
                  </a:rPr>
                  <a:t> point</a:t>
                </a:r>
                <a:endParaRPr lang="en-US" sz="1200">
                  <a:latin typeface="Helvetica"/>
                  <a:cs typeface="Helvetica"/>
                </a:endParaRPr>
              </a:p>
            </c:rich>
          </c:tx>
          <c:layout/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Helvetica"/>
                <a:cs typeface="Helvetica"/>
              </a:defRPr>
            </a:pPr>
            <a:endParaRPr lang="es-CL"/>
          </a:p>
        </c:txPr>
        <c:crossAx val="128478592"/>
        <c:crosses val="autoZero"/>
        <c:crossBetween val="midCat"/>
        <c:majorUnit val="1"/>
      </c:valAx>
      <c:valAx>
        <c:axId val="12847859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>
                    <a:latin typeface="Helvetica"/>
                    <a:cs typeface="Helvetica"/>
                  </a:defRPr>
                </a:pPr>
                <a:r>
                  <a:rPr lang="en-CA" sz="1200">
                    <a:latin typeface="Helvetica"/>
                    <a:cs typeface="Helvetica"/>
                  </a:rPr>
                  <a:t>Thickness [mm]</a:t>
                </a:r>
                <a:endParaRPr lang="en-US" sz="1200">
                  <a:latin typeface="Helvetica"/>
                  <a:cs typeface="Helvetica"/>
                </a:endParaRPr>
              </a:p>
            </c:rich>
          </c:tx>
          <c:layout>
            <c:manualLayout>
              <c:xMode val="edge"/>
              <c:yMode val="edge"/>
              <c:x val="1.69286577992745E-2"/>
              <c:y val="0.24838047805271601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Helvetica"/>
                <a:cs typeface="Helvetica"/>
              </a:defRPr>
            </a:pPr>
            <a:endParaRPr lang="es-CL"/>
          </a:p>
        </c:txPr>
        <c:crossAx val="128478016"/>
        <c:crosses val="autoZero"/>
        <c:crossBetween val="midCat"/>
      </c:valAx>
      <c:spPr>
        <a:ln w="12700">
          <a:solidFill>
            <a:schemeClr val="tx1"/>
          </a:solidFill>
        </a:ln>
      </c:spPr>
    </c:plotArea>
    <c:legend>
      <c:legendPos val="r"/>
      <c:layout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200"/>
          </a:pPr>
          <a:endParaRPr lang="es-CL"/>
        </a:p>
      </c:txPr>
    </c:legend>
    <c:plotVisOnly val="1"/>
    <c:dispBlanksAs val="gap"/>
    <c:showDLblsOverMax val="0"/>
  </c:chart>
  <c:spPr>
    <a:ln w="28575" cmpd="sng">
      <a:noFill/>
    </a:ln>
  </c:spPr>
  <c:printSettings>
    <c:headerFooter/>
    <c:pageMargins b="1" l="0.75" r="0.75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surface3DChart>
        <c:wireframe val="0"/>
        <c:ser>
          <c:idx val="0"/>
          <c:order val="0"/>
          <c:tx>
            <c:strRef>
              <c:f>'Half Strip 1'!$M$93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chemeClr val="accent1"/>
            </a:solidFill>
            <a:ln/>
            <a:effectLst/>
            <a:sp3d/>
          </c:spPr>
          <c:cat>
            <c:numRef>
              <c:f>'Half Strip 1'!$L$94:$L$108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'Half Strip 1'!$M$94:$M$108</c:f>
              <c:numCache>
                <c:formatCode>0.00</c:formatCode>
                <c:ptCount val="1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</c:numCache>
            </c:numRef>
          </c:val>
        </c:ser>
        <c:ser>
          <c:idx val="1"/>
          <c:order val="1"/>
          <c:tx>
            <c:strRef>
              <c:f>'Half Strip 1'!$N$93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chemeClr val="accent2"/>
            </a:solidFill>
            <a:ln/>
            <a:effectLst/>
            <a:sp3d/>
          </c:spPr>
          <c:cat>
            <c:numRef>
              <c:f>'Half Strip 1'!$L$94:$L$108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'Half Strip 1'!$N$94:$N$108</c:f>
              <c:numCache>
                <c:formatCode>0.00</c:formatCode>
                <c:ptCount val="1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</c:numCache>
            </c:numRef>
          </c:val>
        </c:ser>
        <c:ser>
          <c:idx val="2"/>
          <c:order val="2"/>
          <c:tx>
            <c:strRef>
              <c:f>'Half Strip 1'!$O$93</c:f>
              <c:strCache>
                <c:ptCount val="1"/>
                <c:pt idx="0">
                  <c:v>3</c:v>
                </c:pt>
              </c:strCache>
            </c:strRef>
          </c:tx>
          <c:spPr>
            <a:solidFill>
              <a:schemeClr val="accent3"/>
            </a:solidFill>
            <a:ln/>
            <a:effectLst/>
            <a:sp3d/>
          </c:spPr>
          <c:cat>
            <c:numRef>
              <c:f>'Half Strip 1'!$L$94:$L$108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'Half Strip 1'!$O$94:$O$108</c:f>
              <c:numCache>
                <c:formatCode>0.00</c:formatCode>
                <c:ptCount val="1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</c:numCache>
            </c:numRef>
          </c:val>
        </c:ser>
        <c:ser>
          <c:idx val="3"/>
          <c:order val="3"/>
          <c:tx>
            <c:strRef>
              <c:f>'Half Strip 1'!$P$93</c:f>
              <c:strCache>
                <c:ptCount val="1"/>
                <c:pt idx="0">
                  <c:v>4</c:v>
                </c:pt>
              </c:strCache>
            </c:strRef>
          </c:tx>
          <c:spPr>
            <a:solidFill>
              <a:schemeClr val="accent4"/>
            </a:solidFill>
            <a:ln/>
            <a:effectLst/>
            <a:sp3d/>
          </c:spPr>
          <c:cat>
            <c:numRef>
              <c:f>'Half Strip 1'!$L$94:$L$108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'Half Strip 1'!$P$94:$P$108</c:f>
              <c:numCache>
                <c:formatCode>0.00</c:formatCode>
                <c:ptCount val="1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</c:numCache>
            </c:numRef>
          </c:val>
        </c:ser>
        <c:ser>
          <c:idx val="4"/>
          <c:order val="4"/>
          <c:tx>
            <c:strRef>
              <c:f>'Half Strip 1'!$Q$93</c:f>
              <c:strCache>
                <c:ptCount val="1"/>
                <c:pt idx="0">
                  <c:v>5</c:v>
                </c:pt>
              </c:strCache>
            </c:strRef>
          </c:tx>
          <c:spPr>
            <a:solidFill>
              <a:schemeClr val="accent5"/>
            </a:solidFill>
            <a:ln/>
            <a:effectLst/>
            <a:sp3d/>
          </c:spPr>
          <c:cat>
            <c:numRef>
              <c:f>'Half Strip 1'!$L$94:$L$108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'Half Strip 1'!$Q$94:$Q$108</c:f>
              <c:numCache>
                <c:formatCode>0.00</c:formatCode>
                <c:ptCount val="1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</c:numCache>
            </c:numRef>
          </c:val>
        </c:ser>
        <c:bandFmts>
          <c:bandFmt>
            <c:idx val="0"/>
            <c:spPr>
              <a:solidFill>
                <a:schemeClr val="accent1"/>
              </a:solidFill>
              <a:ln/>
              <a:effectLst/>
              <a:sp3d/>
            </c:spPr>
          </c:bandFmt>
          <c:bandFmt>
            <c:idx val="1"/>
            <c:spPr>
              <a:solidFill>
                <a:schemeClr val="accent2"/>
              </a:solidFill>
              <a:ln/>
              <a:effectLst/>
              <a:sp3d/>
            </c:spPr>
          </c:bandFmt>
          <c:bandFmt>
            <c:idx val="2"/>
            <c:spPr>
              <a:solidFill>
                <a:schemeClr val="accent3"/>
              </a:solidFill>
              <a:ln/>
              <a:effectLst/>
              <a:sp3d/>
            </c:spPr>
          </c:bandFmt>
          <c:bandFmt>
            <c:idx val="3"/>
            <c:spPr>
              <a:solidFill>
                <a:schemeClr val="accent4"/>
              </a:solidFill>
              <a:ln/>
              <a:effectLst/>
              <a:sp3d/>
            </c:spPr>
          </c:bandFmt>
          <c:bandFmt>
            <c:idx val="4"/>
            <c:spPr>
              <a:solidFill>
                <a:schemeClr val="accent5"/>
              </a:solidFill>
              <a:ln/>
              <a:effectLst/>
              <a:sp3d/>
            </c:spPr>
          </c:bandFmt>
          <c:bandFmt>
            <c:idx val="5"/>
            <c:spPr>
              <a:solidFill>
                <a:schemeClr val="accent6"/>
              </a:solidFill>
              <a:ln/>
              <a:effectLst/>
              <a:sp3d/>
            </c:spPr>
          </c:bandFmt>
          <c:bandFmt>
            <c:idx val="6"/>
            <c:spPr>
              <a:solidFill>
                <a:schemeClr val="accent1">
                  <a:lumMod val="60000"/>
                </a:schemeClr>
              </a:solidFill>
              <a:ln/>
              <a:effectLst/>
              <a:sp3d/>
            </c:spPr>
          </c:bandFmt>
          <c:bandFmt>
            <c:idx val="7"/>
            <c:spPr>
              <a:solidFill>
                <a:schemeClr val="accent2">
                  <a:lumMod val="60000"/>
                </a:schemeClr>
              </a:solidFill>
              <a:ln/>
              <a:effectLst/>
              <a:sp3d/>
            </c:spPr>
          </c:bandFmt>
          <c:bandFmt>
            <c:idx val="8"/>
            <c:spPr>
              <a:solidFill>
                <a:schemeClr val="accent3">
                  <a:lumMod val="60000"/>
                </a:schemeClr>
              </a:solidFill>
              <a:ln/>
              <a:effectLst/>
              <a:sp3d/>
            </c:spPr>
          </c:bandFmt>
          <c:bandFmt>
            <c:idx val="9"/>
            <c:spPr>
              <a:solidFill>
                <a:schemeClr val="accent4">
                  <a:lumMod val="60000"/>
                </a:schemeClr>
              </a:solidFill>
              <a:ln/>
              <a:effectLst/>
              <a:sp3d/>
            </c:spPr>
          </c:bandFmt>
          <c:bandFmt>
            <c:idx val="10"/>
            <c:spPr>
              <a:solidFill>
                <a:schemeClr val="accent5">
                  <a:lumMod val="60000"/>
                </a:schemeClr>
              </a:solidFill>
              <a:ln/>
              <a:effectLst/>
              <a:sp3d/>
            </c:spPr>
          </c:bandFmt>
          <c:bandFmt>
            <c:idx val="11"/>
            <c:spPr>
              <a:solidFill>
                <a:schemeClr val="accent6">
                  <a:lumMod val="60000"/>
                </a:schemeClr>
              </a:solidFill>
              <a:ln/>
              <a:effectLst/>
              <a:sp3d/>
            </c:spPr>
          </c:bandFmt>
          <c:bandFmt>
            <c:idx val="12"/>
            <c:spPr>
              <a:solidFill>
                <a:schemeClr val="accent1">
                  <a:lumMod val="80000"/>
                  <a:lumOff val="20000"/>
                </a:schemeClr>
              </a:solidFill>
              <a:ln/>
              <a:effectLst/>
              <a:sp3d/>
            </c:spPr>
          </c:bandFmt>
          <c:bandFmt>
            <c:idx val="13"/>
            <c:spPr>
              <a:solidFill>
                <a:schemeClr val="accent2">
                  <a:lumMod val="80000"/>
                  <a:lumOff val="20000"/>
                </a:schemeClr>
              </a:solidFill>
              <a:ln/>
              <a:effectLst/>
              <a:sp3d/>
            </c:spPr>
          </c:bandFmt>
          <c:bandFmt>
            <c:idx val="14"/>
            <c:spPr>
              <a:solidFill>
                <a:schemeClr val="accent3">
                  <a:lumMod val="80000"/>
                  <a:lumOff val="20000"/>
                </a:schemeClr>
              </a:solidFill>
              <a:ln/>
              <a:effectLst/>
              <a:sp3d/>
            </c:spPr>
          </c:bandFmt>
        </c:bandFmts>
        <c:axId val="225743872"/>
        <c:axId val="225652096"/>
        <c:axId val="207151744"/>
      </c:surface3DChart>
      <c:catAx>
        <c:axId val="2257438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defRPr>
                </a:pPr>
                <a:r>
                  <a:rPr lang="en-US" sz="1300" b="1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rPr>
                  <a:t>Line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  <c:crossAx val="225652096"/>
        <c:crosses val="autoZero"/>
        <c:auto val="1"/>
        <c:lblAlgn val="ctr"/>
        <c:lblOffset val="100"/>
        <c:noMultiLvlLbl val="0"/>
      </c:catAx>
      <c:valAx>
        <c:axId val="225652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defRPr>
                </a:pPr>
                <a:r>
                  <a:rPr lang="en-US" sz="1300" b="1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rPr>
                  <a:t>Planarity [mm]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  <c:crossAx val="225743872"/>
        <c:crosses val="autoZero"/>
        <c:crossBetween val="midCat"/>
      </c:valAx>
      <c:serAx>
        <c:axId val="207151744"/>
        <c:scaling>
          <c:orientation val="minMax"/>
        </c:scaling>
        <c:delete val="0"/>
        <c:axPos val="b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defRPr>
                </a:pPr>
                <a:r>
                  <a:rPr lang="en-US" sz="1300" b="1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rPr>
                  <a:t>Point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  <c:crossAx val="225652096"/>
        <c:crosses val="autoZero"/>
      </c:ser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egendEntry>
        <c:idx val="5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egendEntry>
        <c:idx val="6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egendEntry>
        <c:idx val="7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egendEntry>
        <c:idx val="8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egendEntry>
        <c:idx val="9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ayout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300" b="1" i="0" u="none" strike="noStrike" kern="1200" baseline="0">
              <a:solidFill>
                <a:schemeClr val="tx1"/>
              </a:solidFill>
              <a:latin typeface="Helvetica" charset="0"/>
              <a:ea typeface="Helvetica" charset="0"/>
              <a:cs typeface="Helvetica" charset="0"/>
            </a:defRPr>
          </a:pPr>
          <a:endParaRPr lang="es-C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numRef>
              <c:f>'Half Strip 2'!$B$47:$B$65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'Half Strip 2'!$C$47:$C$65</c:f>
              <c:numCache>
                <c:formatCode>0.000</c:formatCode>
                <c:ptCount val="19"/>
                <c:pt idx="0">
                  <c:v>1.54</c:v>
                </c:pt>
                <c:pt idx="1">
                  <c:v>1.53</c:v>
                </c:pt>
                <c:pt idx="2">
                  <c:v>1.52</c:v>
                </c:pt>
                <c:pt idx="3">
                  <c:v>1.5149999999999999</c:v>
                </c:pt>
                <c:pt idx="4">
                  <c:v>1.5249999999999999</c:v>
                </c:pt>
                <c:pt idx="5">
                  <c:v>1.52</c:v>
                </c:pt>
                <c:pt idx="6">
                  <c:v>1.51</c:v>
                </c:pt>
                <c:pt idx="7">
                  <c:v>1.51</c:v>
                </c:pt>
                <c:pt idx="8">
                  <c:v>1.53</c:v>
                </c:pt>
                <c:pt idx="9">
                  <c:v>1.55</c:v>
                </c:pt>
                <c:pt idx="10">
                  <c:v>1.52</c:v>
                </c:pt>
                <c:pt idx="11">
                  <c:v>1.51</c:v>
                </c:pt>
                <c:pt idx="12">
                  <c:v>1.54</c:v>
                </c:pt>
                <c:pt idx="13">
                  <c:v>1.53</c:v>
                </c:pt>
                <c:pt idx="14">
                  <c:v>1.52</c:v>
                </c:pt>
                <c:pt idx="15">
                  <c:v>1.53</c:v>
                </c:pt>
                <c:pt idx="16">
                  <c:v>1.52</c:v>
                </c:pt>
                <c:pt idx="17">
                  <c:v>1.5149999999999999</c:v>
                </c:pt>
                <c:pt idx="18">
                  <c:v>1.52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744896"/>
        <c:axId val="225654976"/>
      </c:lineChart>
      <c:catAx>
        <c:axId val="225744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>
                    <a:latin typeface="Helvetica"/>
                    <a:cs typeface="Helvetica"/>
                  </a:defRPr>
                </a:pPr>
                <a:r>
                  <a:rPr lang="en-US" sz="1200">
                    <a:latin typeface="Helvetica"/>
                    <a:cs typeface="Helvetica"/>
                  </a:rPr>
                  <a:t>Measurement</a:t>
                </a:r>
                <a:r>
                  <a:rPr lang="en-US" sz="1200" baseline="0">
                    <a:latin typeface="Helvetica"/>
                    <a:cs typeface="Helvetica"/>
                  </a:rPr>
                  <a:t> point</a:t>
                </a:r>
                <a:endParaRPr lang="en-US" sz="1200">
                  <a:latin typeface="Helvetica"/>
                  <a:cs typeface="Helvetica"/>
                </a:endParaRPr>
              </a:p>
            </c:rich>
          </c:tx>
          <c:layout/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Helvetica"/>
                <a:cs typeface="Helvetica"/>
              </a:defRPr>
            </a:pPr>
            <a:endParaRPr lang="es-CL"/>
          </a:p>
        </c:txPr>
        <c:crossAx val="225654976"/>
        <c:crosses val="autoZero"/>
        <c:auto val="1"/>
        <c:lblAlgn val="ctr"/>
        <c:lblOffset val="100"/>
        <c:noMultiLvlLbl val="1"/>
      </c:catAx>
      <c:valAx>
        <c:axId val="22565497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>
                    <a:latin typeface="Helvetica"/>
                    <a:cs typeface="Helvetica"/>
                  </a:defRPr>
                </a:pPr>
                <a:r>
                  <a:rPr lang="en-US" sz="1200">
                    <a:latin typeface="Helvetica"/>
                    <a:cs typeface="Helvetica"/>
                  </a:rPr>
                  <a:t>Thickness [mm]</a:t>
                </a:r>
              </a:p>
            </c:rich>
          </c:tx>
          <c:layout>
            <c:manualLayout>
              <c:xMode val="edge"/>
              <c:yMode val="edge"/>
              <c:x val="1.9347037484885098E-2"/>
              <c:y val="0.208291391193027"/>
            </c:manualLayout>
          </c:layout>
          <c:overlay val="0"/>
        </c:title>
        <c:numFmt formatCode="0.000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Helvetica"/>
                <a:cs typeface="Helvetica"/>
              </a:defRPr>
            </a:pPr>
            <a:endParaRPr lang="es-CL"/>
          </a:p>
        </c:txPr>
        <c:crossAx val="225744896"/>
        <c:crosses val="autoZero"/>
        <c:crossBetween val="between"/>
      </c:valAx>
      <c:spPr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ln w="28575" cmpd="sng">
      <a:noFill/>
    </a:ln>
  </c:spPr>
  <c:printSettings>
    <c:headerFooter/>
    <c:pageMargins b="1" l="0.75" r="0.75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xVal>
            <c:numRef>
              <c:f>'Half Strip 2'!$B$121:$B$180</c:f>
              <c:numCache>
                <c:formatCode>General</c:formatCode>
                <c:ptCount val="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</c:numCache>
            </c:numRef>
          </c:xVal>
          <c:yVal>
            <c:numRef>
              <c:f>'Half Strip 2'!$C$121:$C$180</c:f>
              <c:numCache>
                <c:formatCode>General</c:formatCode>
                <c:ptCount val="60"/>
                <c:pt idx="0">
                  <c:v>100</c:v>
                </c:pt>
                <c:pt idx="1">
                  <c:v>104</c:v>
                </c:pt>
                <c:pt idx="2">
                  <c:v>106</c:v>
                </c:pt>
                <c:pt idx="3">
                  <c:v>105</c:v>
                </c:pt>
                <c:pt idx="4">
                  <c:v>106.75</c:v>
                </c:pt>
                <c:pt idx="5">
                  <c:v>112</c:v>
                </c:pt>
                <c:pt idx="6">
                  <c:v>112</c:v>
                </c:pt>
                <c:pt idx="7">
                  <c:v>111</c:v>
                </c:pt>
                <c:pt idx="8">
                  <c:v>115</c:v>
                </c:pt>
                <c:pt idx="9">
                  <c:v>122</c:v>
                </c:pt>
                <c:pt idx="10">
                  <c:v>105</c:v>
                </c:pt>
                <c:pt idx="11">
                  <c:v>103</c:v>
                </c:pt>
                <c:pt idx="12">
                  <c:v>107</c:v>
                </c:pt>
                <c:pt idx="13">
                  <c:v>110</c:v>
                </c:pt>
                <c:pt idx="14">
                  <c:v>105.75</c:v>
                </c:pt>
                <c:pt idx="15">
                  <c:v>108</c:v>
                </c:pt>
                <c:pt idx="16">
                  <c:v>105</c:v>
                </c:pt>
                <c:pt idx="17">
                  <c:v>110</c:v>
                </c:pt>
                <c:pt idx="18">
                  <c:v>108</c:v>
                </c:pt>
                <c:pt idx="19">
                  <c:v>107</c:v>
                </c:pt>
                <c:pt idx="20">
                  <c:v>110</c:v>
                </c:pt>
                <c:pt idx="21">
                  <c:v>100</c:v>
                </c:pt>
                <c:pt idx="22">
                  <c:v>107</c:v>
                </c:pt>
                <c:pt idx="23">
                  <c:v>105</c:v>
                </c:pt>
                <c:pt idx="24">
                  <c:v>107.75</c:v>
                </c:pt>
                <c:pt idx="25">
                  <c:v>109.25</c:v>
                </c:pt>
                <c:pt idx="26">
                  <c:v>112</c:v>
                </c:pt>
                <c:pt idx="27">
                  <c:v>109</c:v>
                </c:pt>
                <c:pt idx="28">
                  <c:v>110</c:v>
                </c:pt>
                <c:pt idx="29">
                  <c:v>115</c:v>
                </c:pt>
                <c:pt idx="30">
                  <c:v>106</c:v>
                </c:pt>
                <c:pt idx="31">
                  <c:v>109</c:v>
                </c:pt>
                <c:pt idx="32">
                  <c:v>115</c:v>
                </c:pt>
                <c:pt idx="33">
                  <c:v>110</c:v>
                </c:pt>
                <c:pt idx="34">
                  <c:v>105.5</c:v>
                </c:pt>
                <c:pt idx="35">
                  <c:v>110.75</c:v>
                </c:pt>
                <c:pt idx="36">
                  <c:v>105</c:v>
                </c:pt>
                <c:pt idx="37">
                  <c:v>102</c:v>
                </c:pt>
                <c:pt idx="38">
                  <c:v>110</c:v>
                </c:pt>
                <c:pt idx="39">
                  <c:v>108</c:v>
                </c:pt>
                <c:pt idx="40">
                  <c:v>102</c:v>
                </c:pt>
                <c:pt idx="41">
                  <c:v>101</c:v>
                </c:pt>
                <c:pt idx="42">
                  <c:v>115</c:v>
                </c:pt>
                <c:pt idx="43">
                  <c:v>105</c:v>
                </c:pt>
                <c:pt idx="44">
                  <c:v>104.5</c:v>
                </c:pt>
                <c:pt idx="45">
                  <c:v>107</c:v>
                </c:pt>
                <c:pt idx="46">
                  <c:v>100</c:v>
                </c:pt>
                <c:pt idx="47">
                  <c:v>115</c:v>
                </c:pt>
                <c:pt idx="48">
                  <c:v>105</c:v>
                </c:pt>
                <c:pt idx="49">
                  <c:v>103</c:v>
                </c:pt>
                <c:pt idx="50">
                  <c:v>105</c:v>
                </c:pt>
                <c:pt idx="51">
                  <c:v>110</c:v>
                </c:pt>
                <c:pt idx="52">
                  <c:v>105</c:v>
                </c:pt>
                <c:pt idx="53">
                  <c:v>97</c:v>
                </c:pt>
                <c:pt idx="54">
                  <c:v>106.25</c:v>
                </c:pt>
                <c:pt idx="55">
                  <c:v>104.75</c:v>
                </c:pt>
                <c:pt idx="56">
                  <c:v>105</c:v>
                </c:pt>
                <c:pt idx="57">
                  <c:v>105</c:v>
                </c:pt>
                <c:pt idx="58">
                  <c:v>107</c:v>
                </c:pt>
                <c:pt idx="59">
                  <c:v>110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5878016"/>
        <c:axId val="225878592"/>
      </c:scatterChart>
      <c:valAx>
        <c:axId val="225878016"/>
        <c:scaling>
          <c:orientation val="minMax"/>
          <c:max val="61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200">
                    <a:latin typeface="Helvetica"/>
                    <a:cs typeface="Helvetica"/>
                  </a:defRPr>
                </a:pPr>
                <a:r>
                  <a:rPr lang="en-US" sz="1200">
                    <a:latin typeface="Helvetica"/>
                    <a:cs typeface="Helvetica"/>
                  </a:rPr>
                  <a:t>Measurement</a:t>
                </a:r>
                <a:r>
                  <a:rPr lang="en-US" sz="1200" baseline="0">
                    <a:latin typeface="Helvetica"/>
                    <a:cs typeface="Helvetica"/>
                  </a:rPr>
                  <a:t> point</a:t>
                </a:r>
                <a:endParaRPr lang="en-US" sz="1200">
                  <a:latin typeface="Helvetica"/>
                  <a:cs typeface="Helvetica"/>
                </a:endParaRPr>
              </a:p>
            </c:rich>
          </c:tx>
          <c:layout/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Helvetica"/>
                <a:cs typeface="Helvetica"/>
              </a:defRPr>
            </a:pPr>
            <a:endParaRPr lang="es-CL"/>
          </a:p>
        </c:txPr>
        <c:crossAx val="225878592"/>
        <c:crosses val="autoZero"/>
        <c:crossBetween val="midCat"/>
        <c:majorUnit val="2"/>
      </c:valAx>
      <c:valAx>
        <c:axId val="22587859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>
                    <a:latin typeface="Helvetica"/>
                    <a:cs typeface="Helvetica"/>
                  </a:defRPr>
                </a:pPr>
                <a:r>
                  <a:rPr lang="en-US" sz="1200">
                    <a:latin typeface="Helvetica"/>
                    <a:cs typeface="Helvetica"/>
                  </a:rPr>
                  <a:t>Resistivity</a:t>
                </a:r>
                <a:r>
                  <a:rPr lang="en-US" sz="1200" baseline="0">
                    <a:latin typeface="Helvetica"/>
                    <a:cs typeface="Helvetica"/>
                  </a:rPr>
                  <a:t> [</a:t>
                </a:r>
                <a:r>
                  <a:rPr lang="el-GR" sz="1200" baseline="0">
                    <a:latin typeface="Helvetica"/>
                    <a:cs typeface="Helvetica"/>
                  </a:rPr>
                  <a:t>Ω/□</a:t>
                </a:r>
                <a:r>
                  <a:rPr lang="en-US" sz="1200" baseline="0">
                    <a:latin typeface="Helvetica"/>
                    <a:cs typeface="Helvetica"/>
                  </a:rPr>
                  <a:t>]</a:t>
                </a:r>
                <a:endParaRPr lang="en-US" sz="1200">
                  <a:latin typeface="Helvetica"/>
                  <a:cs typeface="Helvetica"/>
                </a:endParaRPr>
              </a:p>
            </c:rich>
          </c:tx>
          <c:layout>
            <c:manualLayout>
              <c:xMode val="edge"/>
              <c:yMode val="edge"/>
              <c:x val="1.69286577992745E-2"/>
              <c:y val="0.24838047805271601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Helvetica"/>
                <a:cs typeface="Helvetica"/>
              </a:defRPr>
            </a:pPr>
            <a:endParaRPr lang="es-CL"/>
          </a:p>
        </c:txPr>
        <c:crossAx val="225878016"/>
        <c:crosses val="autoZero"/>
        <c:crossBetween val="midCat"/>
      </c:valAx>
      <c:spPr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ln w="28575" cmpd="sng">
      <a:noFill/>
    </a:ln>
  </c:spPr>
  <c:printSettings>
    <c:headerFooter/>
    <c:pageMargins b="1" l="0.75" r="0.75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'Half Strip 2'!$B$185</c:f>
              <c:strCache>
                <c:ptCount val="1"/>
                <c:pt idx="0">
                  <c:v>GS1P2 SA1-2</c:v>
                </c:pt>
              </c:strCache>
            </c:strRef>
          </c:tx>
          <c:spPr>
            <a:ln w="47625">
              <a:noFill/>
            </a:ln>
          </c:spPr>
          <c:xVal>
            <c:numRef>
              <c:f>'Half Strip 2'!$C$185:$C$187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xVal>
          <c:yVal>
            <c:numRef>
              <c:f>'Half Strip 2'!$D$185:$D$187</c:f>
              <c:numCache>
                <c:formatCode>General</c:formatCode>
                <c:ptCount val="3"/>
                <c:pt idx="0">
                  <c:v>1.4350000000000001</c:v>
                </c:pt>
                <c:pt idx="1">
                  <c:v>1.4350000000000001</c:v>
                </c:pt>
                <c:pt idx="2">
                  <c:v>1.43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'Half Strip 2'!$B$188</c:f>
              <c:strCache>
                <c:ptCount val="1"/>
                <c:pt idx="0">
                  <c:v>GS1P2 SA2-2</c:v>
                </c:pt>
              </c:strCache>
            </c:strRef>
          </c:tx>
          <c:spPr>
            <a:ln w="47625">
              <a:noFill/>
            </a:ln>
          </c:spPr>
          <c:xVal>
            <c:numRef>
              <c:f>'Half Strip 2'!$C$188:$C$191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xVal>
          <c:yVal>
            <c:numRef>
              <c:f>'Half Strip 2'!$D$188:$D$191</c:f>
              <c:numCache>
                <c:formatCode>General</c:formatCode>
                <c:ptCount val="4"/>
                <c:pt idx="0">
                  <c:v>1.47</c:v>
                </c:pt>
                <c:pt idx="1">
                  <c:v>1.4</c:v>
                </c:pt>
                <c:pt idx="2">
                  <c:v>1.375</c:v>
                </c:pt>
                <c:pt idx="3">
                  <c:v>1.4650000000000001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'Half Strip 2'!$B$192</c:f>
              <c:strCache>
                <c:ptCount val="1"/>
                <c:pt idx="0">
                  <c:v>GS1P2 SA3-2</c:v>
                </c:pt>
              </c:strCache>
            </c:strRef>
          </c:tx>
          <c:spPr>
            <a:ln w="47625">
              <a:noFill/>
            </a:ln>
          </c:spPr>
          <c:xVal>
            <c:numRef>
              <c:f>'Half Strip 2'!$C$192:$C$195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xVal>
          <c:yVal>
            <c:numRef>
              <c:f>'Half Strip 2'!$D$192:$D$195</c:f>
              <c:numCache>
                <c:formatCode>General</c:formatCode>
                <c:ptCount val="4"/>
                <c:pt idx="0">
                  <c:v>1.43</c:v>
                </c:pt>
                <c:pt idx="1">
                  <c:v>1.4350000000000001</c:v>
                </c:pt>
                <c:pt idx="2">
                  <c:v>1.43</c:v>
                </c:pt>
                <c:pt idx="3">
                  <c:v>1.44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'Half Strip 2'!$B$196</c:f>
              <c:strCache>
                <c:ptCount val="1"/>
                <c:pt idx="0">
                  <c:v>GS1P2 SA4-2</c:v>
                </c:pt>
              </c:strCache>
            </c:strRef>
          </c:tx>
          <c:spPr>
            <a:ln w="47625">
              <a:noFill/>
            </a:ln>
          </c:spPr>
          <c:xVal>
            <c:numRef>
              <c:f>'Half Strip 2'!$C$196:$C$199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xVal>
          <c:yVal>
            <c:numRef>
              <c:f>'Half Strip 2'!$D$196:$D$199</c:f>
              <c:numCache>
                <c:formatCode>General</c:formatCode>
                <c:ptCount val="4"/>
                <c:pt idx="0">
                  <c:v>1.4350000000000001</c:v>
                </c:pt>
                <c:pt idx="1">
                  <c:v>1.43</c:v>
                </c:pt>
                <c:pt idx="2">
                  <c:v>1.43</c:v>
                </c:pt>
                <c:pt idx="3">
                  <c:v>1.43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'Half Strip 2'!$B$200</c:f>
              <c:strCache>
                <c:ptCount val="1"/>
                <c:pt idx="0">
                  <c:v>GS1P2 SA5-2</c:v>
                </c:pt>
              </c:strCache>
            </c:strRef>
          </c:tx>
          <c:spPr>
            <a:ln w="47625">
              <a:noFill/>
            </a:ln>
          </c:spPr>
          <c:xVal>
            <c:numRef>
              <c:f>'Half Strip 2'!$C$200:$C$203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xVal>
          <c:yVal>
            <c:numRef>
              <c:f>'Half Strip 2'!$D$200:$D$203</c:f>
              <c:numCache>
                <c:formatCode>General</c:formatCode>
                <c:ptCount val="4"/>
                <c:pt idx="0">
                  <c:v>1.4350000000000001</c:v>
                </c:pt>
                <c:pt idx="1">
                  <c:v>1.4350000000000001</c:v>
                </c:pt>
                <c:pt idx="2">
                  <c:v>1.43</c:v>
                </c:pt>
                <c:pt idx="3">
                  <c:v>1.425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5880320"/>
        <c:axId val="225880896"/>
      </c:scatterChart>
      <c:valAx>
        <c:axId val="225880320"/>
        <c:scaling>
          <c:orientation val="minMax"/>
          <c:max val="5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200">
                    <a:latin typeface="Helvetica"/>
                    <a:cs typeface="Helvetica"/>
                  </a:defRPr>
                </a:pPr>
                <a:r>
                  <a:rPr lang="en-US" sz="1200">
                    <a:latin typeface="Helvetica"/>
                    <a:cs typeface="Helvetica"/>
                  </a:rPr>
                  <a:t>Measurement</a:t>
                </a:r>
                <a:r>
                  <a:rPr lang="en-US" sz="1200" baseline="0">
                    <a:latin typeface="Helvetica"/>
                    <a:cs typeface="Helvetica"/>
                  </a:rPr>
                  <a:t> point</a:t>
                </a:r>
                <a:endParaRPr lang="en-US" sz="1200">
                  <a:latin typeface="Helvetica"/>
                  <a:cs typeface="Helvetica"/>
                </a:endParaRPr>
              </a:p>
            </c:rich>
          </c:tx>
          <c:layout/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Helvetica"/>
                <a:cs typeface="Helvetica"/>
              </a:defRPr>
            </a:pPr>
            <a:endParaRPr lang="es-CL"/>
          </a:p>
        </c:txPr>
        <c:crossAx val="225880896"/>
        <c:crosses val="autoZero"/>
        <c:crossBetween val="midCat"/>
        <c:majorUnit val="1"/>
      </c:valAx>
      <c:valAx>
        <c:axId val="2258808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>
                    <a:latin typeface="Helvetica"/>
                    <a:cs typeface="Helvetica"/>
                  </a:defRPr>
                </a:pPr>
                <a:r>
                  <a:rPr lang="en-CA" sz="1200">
                    <a:latin typeface="Helvetica"/>
                    <a:cs typeface="Helvetica"/>
                  </a:rPr>
                  <a:t>Thickness [mm]</a:t>
                </a:r>
                <a:endParaRPr lang="en-US" sz="1200">
                  <a:latin typeface="Helvetica"/>
                  <a:cs typeface="Helvetica"/>
                </a:endParaRPr>
              </a:p>
            </c:rich>
          </c:tx>
          <c:layout>
            <c:manualLayout>
              <c:xMode val="edge"/>
              <c:yMode val="edge"/>
              <c:x val="1.69286577992745E-2"/>
              <c:y val="0.24838047805271601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Helvetica"/>
                <a:cs typeface="Helvetica"/>
              </a:defRPr>
            </a:pPr>
            <a:endParaRPr lang="es-CL"/>
          </a:p>
        </c:txPr>
        <c:crossAx val="225880320"/>
        <c:crosses val="autoZero"/>
        <c:crossBetween val="midCat"/>
      </c:valAx>
      <c:spPr>
        <a:ln w="12700">
          <a:solidFill>
            <a:schemeClr val="tx1"/>
          </a:solidFill>
        </a:ln>
      </c:spPr>
    </c:plotArea>
    <c:legend>
      <c:legendPos val="r"/>
      <c:layout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200"/>
          </a:pPr>
          <a:endParaRPr lang="es-CL"/>
        </a:p>
      </c:txPr>
    </c:legend>
    <c:plotVisOnly val="1"/>
    <c:dispBlanksAs val="gap"/>
    <c:showDLblsOverMax val="0"/>
  </c:chart>
  <c:spPr>
    <a:ln w="28575" cmpd="sng">
      <a:noFill/>
    </a:ln>
  </c:spPr>
  <c:printSettings>
    <c:headerFooter/>
    <c:pageMargins b="1" l="0.75" r="0.75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'Half Strip 2'!$B$220</c:f>
              <c:strCache>
                <c:ptCount val="1"/>
                <c:pt idx="0">
                  <c:v>GS1P24 SCWR-1</c:v>
                </c:pt>
              </c:strCache>
            </c:strRef>
          </c:tx>
          <c:spPr>
            <a:ln w="47625">
              <a:noFill/>
            </a:ln>
          </c:spPr>
          <c:xVal>
            <c:numRef>
              <c:f>'Half Strip 2'!$C$220:$C$225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'Half Strip 2'!$D$220:$D$225</c:f>
              <c:numCache>
                <c:formatCode>General</c:formatCode>
                <c:ptCount val="6"/>
                <c:pt idx="0">
                  <c:v>1.47</c:v>
                </c:pt>
                <c:pt idx="1">
                  <c:v>1.4750000000000001</c:v>
                </c:pt>
                <c:pt idx="2">
                  <c:v>1.48</c:v>
                </c:pt>
                <c:pt idx="3">
                  <c:v>1.4850000000000001</c:v>
                </c:pt>
                <c:pt idx="4">
                  <c:v>1.4750000000000001</c:v>
                </c:pt>
                <c:pt idx="5">
                  <c:v>1.48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'Half Strip 2'!$B$226</c:f>
              <c:strCache>
                <c:ptCount val="1"/>
                <c:pt idx="0">
                  <c:v>GS1P1234 sCWR-6</c:v>
                </c:pt>
              </c:strCache>
            </c:strRef>
          </c:tx>
          <c:spPr>
            <a:ln w="47625">
              <a:noFill/>
            </a:ln>
          </c:spPr>
          <c:xVal>
            <c:numRef>
              <c:f>'Half Strip 2'!$C$226:$C$228</c:f>
              <c:numCache>
                <c:formatCode>General</c:formatCode>
                <c:ptCount val="3"/>
                <c:pt idx="0">
                  <c:v>7</c:v>
                </c:pt>
                <c:pt idx="1">
                  <c:v>8</c:v>
                </c:pt>
                <c:pt idx="2">
                  <c:v>9</c:v>
                </c:pt>
              </c:numCache>
            </c:numRef>
          </c:xVal>
          <c:yVal>
            <c:numRef>
              <c:f>'Half Strip 2'!$D$226:$D$228</c:f>
              <c:numCache>
                <c:formatCode>General</c:formatCode>
                <c:ptCount val="3"/>
                <c:pt idx="0">
                  <c:v>1.4650000000000001</c:v>
                </c:pt>
                <c:pt idx="1">
                  <c:v>1.46</c:v>
                </c:pt>
                <c:pt idx="2">
                  <c:v>1.4650000000000001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'Half Strip 2'!$B$229</c:f>
              <c:strCache>
                <c:ptCount val="1"/>
                <c:pt idx="0">
                  <c:v>GS1P24 SCWRM-1</c:v>
                </c:pt>
              </c:strCache>
            </c:strRef>
          </c:tx>
          <c:spPr>
            <a:ln w="47625">
              <a:noFill/>
            </a:ln>
          </c:spPr>
          <c:xVal>
            <c:numRef>
              <c:f>'Half Strip 2'!$C$229:$C$234</c:f>
              <c:numCache>
                <c:formatCode>General</c:formatCode>
                <c:ptCount val="6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</c:numCache>
            </c:numRef>
          </c:xVal>
          <c:yVal>
            <c:numRef>
              <c:f>'Half Strip 2'!$D$229:$D$234</c:f>
              <c:numCache>
                <c:formatCode>General</c:formatCode>
                <c:ptCount val="6"/>
                <c:pt idx="0">
                  <c:v>1.48</c:v>
                </c:pt>
                <c:pt idx="1">
                  <c:v>1.47</c:v>
                </c:pt>
                <c:pt idx="2">
                  <c:v>1.48</c:v>
                </c:pt>
                <c:pt idx="3">
                  <c:v>1.4750000000000001</c:v>
                </c:pt>
                <c:pt idx="4">
                  <c:v>1.4750000000000001</c:v>
                </c:pt>
                <c:pt idx="5">
                  <c:v>1.47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'Half Strip 2'!$B$235</c:f>
              <c:strCache>
                <c:ptCount val="1"/>
                <c:pt idx="0">
                  <c:v>GS1P2 LCWR-2</c:v>
                </c:pt>
              </c:strCache>
            </c:strRef>
          </c:tx>
          <c:spPr>
            <a:ln w="47625">
              <a:noFill/>
            </a:ln>
          </c:spPr>
          <c:xVal>
            <c:numRef>
              <c:f>'Half Strip 2'!$C$235:$C$238</c:f>
              <c:numCache>
                <c:formatCode>General</c:formatCode>
                <c:ptCount val="4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</c:numCache>
            </c:numRef>
          </c:xVal>
          <c:yVal>
            <c:numRef>
              <c:f>'Half Strip 2'!$D$235:$D$238</c:f>
              <c:numCache>
                <c:formatCode>General</c:formatCode>
                <c:ptCount val="4"/>
                <c:pt idx="0">
                  <c:v>1.46</c:v>
                </c:pt>
                <c:pt idx="1">
                  <c:v>1.46</c:v>
                </c:pt>
                <c:pt idx="2">
                  <c:v>1.46</c:v>
                </c:pt>
                <c:pt idx="3">
                  <c:v>1.4650000000000001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5884352"/>
        <c:axId val="225884928"/>
      </c:scatterChart>
      <c:valAx>
        <c:axId val="225884352"/>
        <c:scaling>
          <c:orientation val="minMax"/>
          <c:max val="2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200">
                    <a:latin typeface="Helvetica"/>
                    <a:cs typeface="Helvetica"/>
                  </a:defRPr>
                </a:pPr>
                <a:r>
                  <a:rPr lang="en-US" sz="1200">
                    <a:latin typeface="Helvetica"/>
                    <a:cs typeface="Helvetica"/>
                  </a:rPr>
                  <a:t>Measurement</a:t>
                </a:r>
                <a:r>
                  <a:rPr lang="en-US" sz="1200" baseline="0">
                    <a:latin typeface="Helvetica"/>
                    <a:cs typeface="Helvetica"/>
                  </a:rPr>
                  <a:t> point</a:t>
                </a:r>
                <a:endParaRPr lang="en-US" sz="1200">
                  <a:latin typeface="Helvetica"/>
                  <a:cs typeface="Helvetica"/>
                </a:endParaRPr>
              </a:p>
            </c:rich>
          </c:tx>
          <c:layout/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Helvetica"/>
                <a:cs typeface="Helvetica"/>
              </a:defRPr>
            </a:pPr>
            <a:endParaRPr lang="es-CL"/>
          </a:p>
        </c:txPr>
        <c:crossAx val="225884928"/>
        <c:crosses val="autoZero"/>
        <c:crossBetween val="midCat"/>
        <c:majorUnit val="4"/>
      </c:valAx>
      <c:valAx>
        <c:axId val="2258849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>
                    <a:latin typeface="Helvetica"/>
                    <a:cs typeface="Helvetica"/>
                  </a:defRPr>
                </a:pPr>
                <a:r>
                  <a:rPr lang="en-CA" sz="1200">
                    <a:latin typeface="Helvetica"/>
                    <a:cs typeface="Helvetica"/>
                  </a:rPr>
                  <a:t>Thickness [mm]</a:t>
                </a:r>
                <a:endParaRPr lang="en-US" sz="1200">
                  <a:latin typeface="Helvetica"/>
                  <a:cs typeface="Helvetica"/>
                </a:endParaRPr>
              </a:p>
            </c:rich>
          </c:tx>
          <c:layout>
            <c:manualLayout>
              <c:xMode val="edge"/>
              <c:yMode val="edge"/>
              <c:x val="1.69286577992745E-2"/>
              <c:y val="0.24838047805271601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Helvetica"/>
                <a:cs typeface="Helvetica"/>
              </a:defRPr>
            </a:pPr>
            <a:endParaRPr lang="es-CL"/>
          </a:p>
        </c:txPr>
        <c:crossAx val="225884352"/>
        <c:crosses val="autoZero"/>
        <c:crossBetween val="midCat"/>
      </c:valAx>
      <c:spPr>
        <a:ln w="12700">
          <a:solidFill>
            <a:schemeClr val="tx1"/>
          </a:solidFill>
        </a:ln>
      </c:spPr>
    </c:plotArea>
    <c:legend>
      <c:legendPos val="r"/>
      <c:layout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200">
              <a:latin typeface="Helvetica" charset="0"/>
              <a:ea typeface="Helvetica" charset="0"/>
              <a:cs typeface="Helvetica" charset="0"/>
            </a:defRPr>
          </a:pPr>
          <a:endParaRPr lang="es-CL"/>
        </a:p>
      </c:txPr>
    </c:legend>
    <c:plotVisOnly val="1"/>
    <c:dispBlanksAs val="gap"/>
    <c:showDLblsOverMax val="0"/>
  </c:chart>
  <c:spPr>
    <a:ln w="28575" cmpd="sng">
      <a:noFill/>
    </a:ln>
  </c:spPr>
  <c:printSettings>
    <c:headerFooter/>
    <c:pageMargins b="1" l="0.75" r="0.75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USM</c:v>
          </c:tx>
          <c:cat>
            <c:numRef>
              <c:f>'Half Strip 2'!$B$70:$B$88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'Half Strip 2'!$C$70:$C$88</c:f>
              <c:numCache>
                <c:formatCode>General</c:formatCode>
                <c:ptCount val="19"/>
                <c:pt idx="0">
                  <c:v>3.0150000000000001</c:v>
                </c:pt>
                <c:pt idx="1">
                  <c:v>3.0249999999999999</c:v>
                </c:pt>
                <c:pt idx="2">
                  <c:v>3.02</c:v>
                </c:pt>
                <c:pt idx="3">
                  <c:v>2.95</c:v>
                </c:pt>
                <c:pt idx="4">
                  <c:v>3.02</c:v>
                </c:pt>
                <c:pt idx="5">
                  <c:v>3.05</c:v>
                </c:pt>
                <c:pt idx="6">
                  <c:v>3.01</c:v>
                </c:pt>
                <c:pt idx="7">
                  <c:v>2.95</c:v>
                </c:pt>
                <c:pt idx="8">
                  <c:v>3.01</c:v>
                </c:pt>
                <c:pt idx="9">
                  <c:v>3.0350000000000001</c:v>
                </c:pt>
                <c:pt idx="10">
                  <c:v>3.0049999999999999</c:v>
                </c:pt>
                <c:pt idx="11">
                  <c:v>3.01</c:v>
                </c:pt>
                <c:pt idx="12">
                  <c:v>3.03</c:v>
                </c:pt>
                <c:pt idx="13">
                  <c:v>3.0150000000000001</c:v>
                </c:pt>
                <c:pt idx="14">
                  <c:v>3</c:v>
                </c:pt>
                <c:pt idx="15">
                  <c:v>3.03</c:v>
                </c:pt>
                <c:pt idx="16">
                  <c:v>2.98</c:v>
                </c:pt>
                <c:pt idx="17">
                  <c:v>2.9950000000000001</c:v>
                </c:pt>
                <c:pt idx="18">
                  <c:v>3.02</c:v>
                </c:pt>
              </c:numCache>
            </c:numRef>
          </c:val>
          <c:smooth val="0"/>
        </c:ser>
        <c:ser>
          <c:idx val="2"/>
          <c:order val="1"/>
          <c:tx>
            <c:v>Expectation</c:v>
          </c:tx>
          <c:cat>
            <c:numRef>
              <c:f>'Half Strip 2'!$B$70:$B$88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'Half Strip 2'!$D$70:$D$88</c:f>
              <c:numCache>
                <c:formatCode>0.000</c:formatCode>
                <c:ptCount val="19"/>
                <c:pt idx="0">
                  <c:v>3.01</c:v>
                </c:pt>
                <c:pt idx="1">
                  <c:v>3.0049999999999999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2.9750000000000001</c:v>
                </c:pt>
                <c:pt idx="7">
                  <c:v>2.9699999999999998</c:v>
                </c:pt>
                <c:pt idx="8">
                  <c:v>2.9950000000000001</c:v>
                </c:pt>
                <c:pt idx="9">
                  <c:v>3.0300000000000002</c:v>
                </c:pt>
                <c:pt idx="10">
                  <c:v>2.99</c:v>
                </c:pt>
                <c:pt idx="11">
                  <c:v>2.99</c:v>
                </c:pt>
                <c:pt idx="12">
                  <c:v>3.0150000000000001</c:v>
                </c:pt>
                <c:pt idx="13">
                  <c:v>3.0049999999999999</c:v>
                </c:pt>
                <c:pt idx="14">
                  <c:v>2.99</c:v>
                </c:pt>
                <c:pt idx="15">
                  <c:v>2.99</c:v>
                </c:pt>
                <c:pt idx="16">
                  <c:v>2.98</c:v>
                </c:pt>
                <c:pt idx="17">
                  <c:v>2.9749999999999996</c:v>
                </c:pt>
                <c:pt idx="18">
                  <c:v>2.9850000000000003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746432"/>
        <c:axId val="226657408"/>
      </c:lineChart>
      <c:catAx>
        <c:axId val="225746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>
                    <a:latin typeface="Helvetica"/>
                    <a:cs typeface="Helvetica"/>
                  </a:defRPr>
                </a:pPr>
                <a:r>
                  <a:rPr lang="en-US" sz="1200">
                    <a:latin typeface="Helvetica"/>
                    <a:cs typeface="Helvetica"/>
                  </a:rPr>
                  <a:t>Measurement</a:t>
                </a:r>
                <a:r>
                  <a:rPr lang="en-US" sz="1200" baseline="0">
                    <a:latin typeface="Helvetica"/>
                    <a:cs typeface="Helvetica"/>
                  </a:rPr>
                  <a:t> point</a:t>
                </a:r>
                <a:endParaRPr lang="en-US" sz="1200">
                  <a:latin typeface="Helvetica"/>
                  <a:cs typeface="Helvetica"/>
                </a:endParaRPr>
              </a:p>
            </c:rich>
          </c:tx>
          <c:layout/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Helvetica"/>
                <a:cs typeface="Helvetica"/>
              </a:defRPr>
            </a:pPr>
            <a:endParaRPr lang="es-CL"/>
          </a:p>
        </c:txPr>
        <c:crossAx val="226657408"/>
        <c:crosses val="autoZero"/>
        <c:auto val="1"/>
        <c:lblAlgn val="ctr"/>
        <c:lblOffset val="100"/>
        <c:noMultiLvlLbl val="1"/>
      </c:catAx>
      <c:valAx>
        <c:axId val="22665740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>
                    <a:latin typeface="Helvetica"/>
                    <a:cs typeface="Helvetica"/>
                  </a:defRPr>
                </a:pPr>
                <a:r>
                  <a:rPr lang="en-US" sz="1200">
                    <a:latin typeface="Helvetica"/>
                    <a:cs typeface="Helvetica"/>
                  </a:rPr>
                  <a:t>Thickness [mm]</a:t>
                </a:r>
              </a:p>
            </c:rich>
          </c:tx>
          <c:layout>
            <c:manualLayout>
              <c:xMode val="edge"/>
              <c:yMode val="edge"/>
              <c:x val="1.9347037484885098E-2"/>
              <c:y val="0.208291391193027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Helvetica"/>
                <a:cs typeface="Helvetica"/>
              </a:defRPr>
            </a:pPr>
            <a:endParaRPr lang="es-CL"/>
          </a:p>
        </c:txPr>
        <c:crossAx val="225746432"/>
        <c:crosses val="autoZero"/>
        <c:crossBetween val="between"/>
      </c:valAx>
      <c:spPr>
        <a:ln w="12700">
          <a:solidFill>
            <a:schemeClr val="tx1"/>
          </a:solidFill>
        </a:ln>
      </c:spPr>
    </c:plotArea>
    <c:legend>
      <c:legendPos val="r"/>
      <c:layout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200"/>
          </a:pPr>
          <a:endParaRPr lang="es-CL"/>
        </a:p>
      </c:txPr>
    </c:legend>
    <c:plotVisOnly val="1"/>
    <c:dispBlanksAs val="gap"/>
    <c:showDLblsOverMax val="0"/>
  </c:chart>
  <c:spPr>
    <a:ln w="28575" cmpd="sng">
      <a:noFill/>
    </a:ln>
  </c:spPr>
  <c:printSettings>
    <c:headerFooter/>
    <c:pageMargins b="1" l="0.75" r="0.75" t="1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surface3DChart>
        <c:wireframe val="0"/>
        <c:ser>
          <c:idx val="0"/>
          <c:order val="0"/>
          <c:tx>
            <c:strRef>
              <c:f>'Half Strip 2'!$M$93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chemeClr val="accent1"/>
            </a:solidFill>
            <a:ln/>
            <a:effectLst/>
            <a:sp3d/>
          </c:spPr>
          <c:cat>
            <c:numRef>
              <c:f>'Half Strip 2'!$L$94:$L$108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'Half Strip 2'!$M$94:$M$108</c:f>
              <c:numCache>
                <c:formatCode>0.00</c:formatCode>
                <c:ptCount val="1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</c:numCache>
            </c:numRef>
          </c:val>
        </c:ser>
        <c:ser>
          <c:idx val="1"/>
          <c:order val="1"/>
          <c:tx>
            <c:strRef>
              <c:f>'Half Strip 2'!$N$93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chemeClr val="accent2"/>
            </a:solidFill>
            <a:ln/>
            <a:effectLst/>
            <a:sp3d/>
          </c:spPr>
          <c:cat>
            <c:numRef>
              <c:f>'Half Strip 2'!$L$94:$L$108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'Half Strip 2'!$N$94:$N$108</c:f>
              <c:numCache>
                <c:formatCode>0.00</c:formatCode>
                <c:ptCount val="1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</c:numCache>
            </c:numRef>
          </c:val>
        </c:ser>
        <c:ser>
          <c:idx val="2"/>
          <c:order val="2"/>
          <c:tx>
            <c:strRef>
              <c:f>'Half Strip 2'!$O$93</c:f>
              <c:strCache>
                <c:ptCount val="1"/>
                <c:pt idx="0">
                  <c:v>3</c:v>
                </c:pt>
              </c:strCache>
            </c:strRef>
          </c:tx>
          <c:spPr>
            <a:solidFill>
              <a:schemeClr val="accent3"/>
            </a:solidFill>
            <a:ln/>
            <a:effectLst/>
            <a:sp3d/>
          </c:spPr>
          <c:cat>
            <c:numRef>
              <c:f>'Half Strip 2'!$L$94:$L$108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'Half Strip 2'!$O$94:$O$108</c:f>
              <c:numCache>
                <c:formatCode>0.00</c:formatCode>
                <c:ptCount val="1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</c:numCache>
            </c:numRef>
          </c:val>
        </c:ser>
        <c:ser>
          <c:idx val="3"/>
          <c:order val="3"/>
          <c:tx>
            <c:strRef>
              <c:f>'Half Strip 2'!$P$93</c:f>
              <c:strCache>
                <c:ptCount val="1"/>
                <c:pt idx="0">
                  <c:v>4</c:v>
                </c:pt>
              </c:strCache>
            </c:strRef>
          </c:tx>
          <c:spPr>
            <a:solidFill>
              <a:schemeClr val="accent4"/>
            </a:solidFill>
            <a:ln/>
            <a:effectLst/>
            <a:sp3d/>
          </c:spPr>
          <c:cat>
            <c:numRef>
              <c:f>'Half Strip 2'!$L$94:$L$108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'Half Strip 2'!$P$94:$P$108</c:f>
              <c:numCache>
                <c:formatCode>0.00</c:formatCode>
                <c:ptCount val="1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</c:numCache>
            </c:numRef>
          </c:val>
        </c:ser>
        <c:ser>
          <c:idx val="4"/>
          <c:order val="4"/>
          <c:tx>
            <c:strRef>
              <c:f>'Half Strip 2'!$Q$93</c:f>
              <c:strCache>
                <c:ptCount val="1"/>
                <c:pt idx="0">
                  <c:v>5</c:v>
                </c:pt>
              </c:strCache>
            </c:strRef>
          </c:tx>
          <c:spPr>
            <a:solidFill>
              <a:schemeClr val="accent5"/>
            </a:solidFill>
            <a:ln/>
            <a:effectLst/>
            <a:sp3d/>
          </c:spPr>
          <c:cat>
            <c:numRef>
              <c:f>'Half Strip 2'!$L$94:$L$108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'Half Strip 2'!$Q$94:$Q$108</c:f>
              <c:numCache>
                <c:formatCode>0.00</c:formatCode>
                <c:ptCount val="1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</c:numCache>
            </c:numRef>
          </c:val>
        </c:ser>
        <c:bandFmts>
          <c:bandFmt>
            <c:idx val="0"/>
            <c:spPr>
              <a:solidFill>
                <a:schemeClr val="accent1"/>
              </a:solidFill>
              <a:ln/>
              <a:effectLst/>
              <a:sp3d/>
            </c:spPr>
          </c:bandFmt>
          <c:bandFmt>
            <c:idx val="1"/>
            <c:spPr>
              <a:solidFill>
                <a:schemeClr val="accent2"/>
              </a:solidFill>
              <a:ln/>
              <a:effectLst/>
              <a:sp3d/>
            </c:spPr>
          </c:bandFmt>
          <c:bandFmt>
            <c:idx val="2"/>
            <c:spPr>
              <a:solidFill>
                <a:schemeClr val="accent3"/>
              </a:solidFill>
              <a:ln/>
              <a:effectLst/>
              <a:sp3d/>
            </c:spPr>
          </c:bandFmt>
          <c:bandFmt>
            <c:idx val="3"/>
            <c:spPr>
              <a:solidFill>
                <a:schemeClr val="accent4"/>
              </a:solidFill>
              <a:ln/>
              <a:effectLst/>
              <a:sp3d/>
            </c:spPr>
          </c:bandFmt>
          <c:bandFmt>
            <c:idx val="4"/>
            <c:spPr>
              <a:solidFill>
                <a:schemeClr val="accent5"/>
              </a:solidFill>
              <a:ln/>
              <a:effectLst/>
              <a:sp3d/>
            </c:spPr>
          </c:bandFmt>
          <c:bandFmt>
            <c:idx val="5"/>
            <c:spPr>
              <a:solidFill>
                <a:schemeClr val="accent6"/>
              </a:solidFill>
              <a:ln/>
              <a:effectLst/>
              <a:sp3d/>
            </c:spPr>
          </c:bandFmt>
          <c:bandFmt>
            <c:idx val="6"/>
            <c:spPr>
              <a:solidFill>
                <a:schemeClr val="accent1">
                  <a:lumMod val="60000"/>
                </a:schemeClr>
              </a:solidFill>
              <a:ln/>
              <a:effectLst/>
              <a:sp3d/>
            </c:spPr>
          </c:bandFmt>
          <c:bandFmt>
            <c:idx val="7"/>
            <c:spPr>
              <a:solidFill>
                <a:schemeClr val="accent2">
                  <a:lumMod val="60000"/>
                </a:schemeClr>
              </a:solidFill>
              <a:ln/>
              <a:effectLst/>
              <a:sp3d/>
            </c:spPr>
          </c:bandFmt>
          <c:bandFmt>
            <c:idx val="8"/>
            <c:spPr>
              <a:solidFill>
                <a:schemeClr val="accent3">
                  <a:lumMod val="60000"/>
                </a:schemeClr>
              </a:solidFill>
              <a:ln/>
              <a:effectLst/>
              <a:sp3d/>
            </c:spPr>
          </c:bandFmt>
          <c:bandFmt>
            <c:idx val="9"/>
            <c:spPr>
              <a:solidFill>
                <a:schemeClr val="accent4">
                  <a:lumMod val="60000"/>
                </a:schemeClr>
              </a:solidFill>
              <a:ln/>
              <a:effectLst/>
              <a:sp3d/>
            </c:spPr>
          </c:bandFmt>
          <c:bandFmt>
            <c:idx val="10"/>
            <c:spPr>
              <a:solidFill>
                <a:schemeClr val="accent5">
                  <a:lumMod val="60000"/>
                </a:schemeClr>
              </a:solidFill>
              <a:ln/>
              <a:effectLst/>
              <a:sp3d/>
            </c:spPr>
          </c:bandFmt>
          <c:bandFmt>
            <c:idx val="11"/>
            <c:spPr>
              <a:solidFill>
                <a:schemeClr val="accent6">
                  <a:lumMod val="60000"/>
                </a:schemeClr>
              </a:solidFill>
              <a:ln/>
              <a:effectLst/>
              <a:sp3d/>
            </c:spPr>
          </c:bandFmt>
          <c:bandFmt>
            <c:idx val="12"/>
            <c:spPr>
              <a:solidFill>
                <a:schemeClr val="accent1">
                  <a:lumMod val="80000"/>
                  <a:lumOff val="20000"/>
                </a:schemeClr>
              </a:solidFill>
              <a:ln/>
              <a:effectLst/>
              <a:sp3d/>
            </c:spPr>
          </c:bandFmt>
          <c:bandFmt>
            <c:idx val="13"/>
            <c:spPr>
              <a:solidFill>
                <a:schemeClr val="accent2">
                  <a:lumMod val="80000"/>
                  <a:lumOff val="20000"/>
                </a:schemeClr>
              </a:solidFill>
              <a:ln/>
              <a:effectLst/>
              <a:sp3d/>
            </c:spPr>
          </c:bandFmt>
          <c:bandFmt>
            <c:idx val="14"/>
            <c:spPr>
              <a:solidFill>
                <a:schemeClr val="accent3">
                  <a:lumMod val="80000"/>
                  <a:lumOff val="20000"/>
                </a:schemeClr>
              </a:solidFill>
              <a:ln/>
              <a:effectLst/>
              <a:sp3d/>
            </c:spPr>
          </c:bandFmt>
        </c:bandFmts>
        <c:axId val="1326080"/>
        <c:axId val="226659136"/>
        <c:axId val="207153664"/>
      </c:surface3DChart>
      <c:catAx>
        <c:axId val="1326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defRPr>
                </a:pPr>
                <a:r>
                  <a:rPr lang="en-US" sz="1300" b="1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rPr>
                  <a:t>Line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  <c:crossAx val="226659136"/>
        <c:crosses val="autoZero"/>
        <c:auto val="1"/>
        <c:lblAlgn val="ctr"/>
        <c:lblOffset val="100"/>
        <c:noMultiLvlLbl val="0"/>
      </c:catAx>
      <c:valAx>
        <c:axId val="226659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defRPr>
                </a:pPr>
                <a:r>
                  <a:rPr lang="en-US" sz="1300" b="1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rPr>
                  <a:t>Planarity [mm]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  <c:crossAx val="1326080"/>
        <c:crosses val="autoZero"/>
        <c:crossBetween val="midCat"/>
      </c:valAx>
      <c:serAx>
        <c:axId val="207153664"/>
        <c:scaling>
          <c:orientation val="minMax"/>
        </c:scaling>
        <c:delete val="0"/>
        <c:axPos val="b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defRPr>
                </a:pPr>
                <a:r>
                  <a:rPr lang="en-US" sz="1300" b="1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rPr>
                  <a:t>Point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  <c:crossAx val="226659136"/>
        <c:crosses val="autoZero"/>
      </c:ser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egendEntry>
        <c:idx val="5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egendEntry>
        <c:idx val="6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egendEntry>
        <c:idx val="7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egendEntry>
        <c:idx val="8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egendEntry>
        <c:idx val="9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ayout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300" b="1" i="0" u="none" strike="noStrike" kern="1200" baseline="0">
              <a:solidFill>
                <a:schemeClr val="tx1"/>
              </a:solidFill>
              <a:latin typeface="Helvetica" charset="0"/>
              <a:ea typeface="Helvetica" charset="0"/>
              <a:cs typeface="Helvetica" charset="0"/>
            </a:defRPr>
          </a:pPr>
          <a:endParaRPr lang="es-C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numRef>
              <c:f>'Half Strip 3'!$B$47:$B$65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'Half Strip 3'!$C$47:$C$65</c:f>
              <c:numCache>
                <c:formatCode>0.000</c:formatCode>
                <c:ptCount val="19"/>
                <c:pt idx="0">
                  <c:v>1.53</c:v>
                </c:pt>
                <c:pt idx="1">
                  <c:v>1.52</c:v>
                </c:pt>
                <c:pt idx="2">
                  <c:v>1.51</c:v>
                </c:pt>
                <c:pt idx="3">
                  <c:v>1.52</c:v>
                </c:pt>
                <c:pt idx="4">
                  <c:v>1.52</c:v>
                </c:pt>
                <c:pt idx="5">
                  <c:v>1.5049999999999999</c:v>
                </c:pt>
                <c:pt idx="6">
                  <c:v>1.5</c:v>
                </c:pt>
                <c:pt idx="7">
                  <c:v>1.5049999999999999</c:v>
                </c:pt>
                <c:pt idx="8">
                  <c:v>1.5</c:v>
                </c:pt>
                <c:pt idx="9">
                  <c:v>1.5149999999999999</c:v>
                </c:pt>
                <c:pt idx="10">
                  <c:v>1.53</c:v>
                </c:pt>
                <c:pt idx="11">
                  <c:v>1.52</c:v>
                </c:pt>
                <c:pt idx="12">
                  <c:v>1.51</c:v>
                </c:pt>
                <c:pt idx="13">
                  <c:v>1.5149999999999999</c:v>
                </c:pt>
                <c:pt idx="14">
                  <c:v>1.53</c:v>
                </c:pt>
                <c:pt idx="15">
                  <c:v>1.5049999999999999</c:v>
                </c:pt>
                <c:pt idx="16">
                  <c:v>1.5049999999999999</c:v>
                </c:pt>
                <c:pt idx="17">
                  <c:v>1.5049999999999999</c:v>
                </c:pt>
                <c:pt idx="18">
                  <c:v>1.5049999999999999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879488"/>
        <c:axId val="226662016"/>
      </c:lineChart>
      <c:catAx>
        <c:axId val="226879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>
                    <a:latin typeface="Helvetica"/>
                    <a:cs typeface="Helvetica"/>
                  </a:defRPr>
                </a:pPr>
                <a:r>
                  <a:rPr lang="en-US" sz="1200">
                    <a:latin typeface="Helvetica"/>
                    <a:cs typeface="Helvetica"/>
                  </a:rPr>
                  <a:t>Measurement</a:t>
                </a:r>
                <a:r>
                  <a:rPr lang="en-US" sz="1200" baseline="0">
                    <a:latin typeface="Helvetica"/>
                    <a:cs typeface="Helvetica"/>
                  </a:rPr>
                  <a:t> point</a:t>
                </a:r>
                <a:endParaRPr lang="en-US" sz="1200">
                  <a:latin typeface="Helvetica"/>
                  <a:cs typeface="Helvetica"/>
                </a:endParaRPr>
              </a:p>
            </c:rich>
          </c:tx>
          <c:layout/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Helvetica"/>
                <a:cs typeface="Helvetica"/>
              </a:defRPr>
            </a:pPr>
            <a:endParaRPr lang="es-CL"/>
          </a:p>
        </c:txPr>
        <c:crossAx val="226662016"/>
        <c:crosses val="autoZero"/>
        <c:auto val="1"/>
        <c:lblAlgn val="ctr"/>
        <c:lblOffset val="100"/>
        <c:noMultiLvlLbl val="1"/>
      </c:catAx>
      <c:valAx>
        <c:axId val="22666201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>
                    <a:latin typeface="Helvetica"/>
                    <a:cs typeface="Helvetica"/>
                  </a:defRPr>
                </a:pPr>
                <a:r>
                  <a:rPr lang="en-US" sz="1200">
                    <a:latin typeface="Helvetica"/>
                    <a:cs typeface="Helvetica"/>
                  </a:rPr>
                  <a:t>Thickness [mm]</a:t>
                </a:r>
              </a:p>
            </c:rich>
          </c:tx>
          <c:layout>
            <c:manualLayout>
              <c:xMode val="edge"/>
              <c:yMode val="edge"/>
              <c:x val="1.9347037484885098E-2"/>
              <c:y val="0.208291391193027"/>
            </c:manualLayout>
          </c:layout>
          <c:overlay val="0"/>
        </c:title>
        <c:numFmt formatCode="0.000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Helvetica"/>
                <a:cs typeface="Helvetica"/>
              </a:defRPr>
            </a:pPr>
            <a:endParaRPr lang="es-CL"/>
          </a:p>
        </c:txPr>
        <c:crossAx val="226879488"/>
        <c:crosses val="autoZero"/>
        <c:crossBetween val="between"/>
      </c:valAx>
      <c:spPr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ln w="28575" cmpd="sng">
      <a:noFill/>
    </a:ln>
  </c:spPr>
  <c:printSettings>
    <c:headerFooter/>
    <c:pageMargins b="1" l="0.75" r="0.75" t="1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xVal>
            <c:numRef>
              <c:f>'Half Strip 3'!$B$121:$B$180</c:f>
              <c:numCache>
                <c:formatCode>General</c:formatCode>
                <c:ptCount val="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</c:numCache>
            </c:numRef>
          </c:xVal>
          <c:yVal>
            <c:numRef>
              <c:f>'Half Strip 3'!$C$121:$C$180</c:f>
              <c:numCache>
                <c:formatCode>General</c:formatCode>
                <c:ptCount val="60"/>
                <c:pt idx="0">
                  <c:v>107</c:v>
                </c:pt>
                <c:pt idx="1">
                  <c:v>104</c:v>
                </c:pt>
                <c:pt idx="2">
                  <c:v>109</c:v>
                </c:pt>
                <c:pt idx="3">
                  <c:v>103</c:v>
                </c:pt>
                <c:pt idx="4">
                  <c:v>94</c:v>
                </c:pt>
                <c:pt idx="5">
                  <c:v>107</c:v>
                </c:pt>
                <c:pt idx="6">
                  <c:v>102</c:v>
                </c:pt>
                <c:pt idx="7">
                  <c:v>101</c:v>
                </c:pt>
                <c:pt idx="8">
                  <c:v>108</c:v>
                </c:pt>
                <c:pt idx="9">
                  <c:v>82</c:v>
                </c:pt>
                <c:pt idx="10">
                  <c:v>113</c:v>
                </c:pt>
                <c:pt idx="11">
                  <c:v>105</c:v>
                </c:pt>
                <c:pt idx="12">
                  <c:v>112</c:v>
                </c:pt>
                <c:pt idx="13">
                  <c:v>112</c:v>
                </c:pt>
                <c:pt idx="14">
                  <c:v>97</c:v>
                </c:pt>
                <c:pt idx="15">
                  <c:v>110</c:v>
                </c:pt>
                <c:pt idx="16">
                  <c:v>100</c:v>
                </c:pt>
                <c:pt idx="17">
                  <c:v>115</c:v>
                </c:pt>
                <c:pt idx="18">
                  <c:v>111</c:v>
                </c:pt>
                <c:pt idx="19">
                  <c:v>109</c:v>
                </c:pt>
                <c:pt idx="20">
                  <c:v>112</c:v>
                </c:pt>
                <c:pt idx="21">
                  <c:v>109</c:v>
                </c:pt>
                <c:pt idx="22">
                  <c:v>102</c:v>
                </c:pt>
                <c:pt idx="23">
                  <c:v>112</c:v>
                </c:pt>
                <c:pt idx="24">
                  <c:v>100</c:v>
                </c:pt>
                <c:pt idx="25">
                  <c:v>105</c:v>
                </c:pt>
                <c:pt idx="26">
                  <c:v>110</c:v>
                </c:pt>
                <c:pt idx="27">
                  <c:v>115</c:v>
                </c:pt>
                <c:pt idx="28">
                  <c:v>110</c:v>
                </c:pt>
                <c:pt idx="29">
                  <c:v>115</c:v>
                </c:pt>
                <c:pt idx="30">
                  <c:v>110</c:v>
                </c:pt>
                <c:pt idx="31">
                  <c:v>90</c:v>
                </c:pt>
                <c:pt idx="32">
                  <c:v>96</c:v>
                </c:pt>
                <c:pt idx="33">
                  <c:v>105</c:v>
                </c:pt>
                <c:pt idx="34">
                  <c:v>101</c:v>
                </c:pt>
                <c:pt idx="35">
                  <c:v>99</c:v>
                </c:pt>
                <c:pt idx="36">
                  <c:v>100</c:v>
                </c:pt>
                <c:pt idx="37">
                  <c:v>111</c:v>
                </c:pt>
                <c:pt idx="38">
                  <c:v>101</c:v>
                </c:pt>
                <c:pt idx="39">
                  <c:v>112</c:v>
                </c:pt>
                <c:pt idx="40">
                  <c:v>102.5</c:v>
                </c:pt>
                <c:pt idx="41">
                  <c:v>110</c:v>
                </c:pt>
                <c:pt idx="42">
                  <c:v>110</c:v>
                </c:pt>
                <c:pt idx="43">
                  <c:v>109</c:v>
                </c:pt>
                <c:pt idx="44">
                  <c:v>120</c:v>
                </c:pt>
                <c:pt idx="45">
                  <c:v>108</c:v>
                </c:pt>
                <c:pt idx="46">
                  <c:v>105</c:v>
                </c:pt>
                <c:pt idx="47">
                  <c:v>102</c:v>
                </c:pt>
                <c:pt idx="48">
                  <c:v>107</c:v>
                </c:pt>
                <c:pt idx="49">
                  <c:v>100</c:v>
                </c:pt>
                <c:pt idx="50">
                  <c:v>98</c:v>
                </c:pt>
                <c:pt idx="51">
                  <c:v>92</c:v>
                </c:pt>
                <c:pt idx="52">
                  <c:v>96</c:v>
                </c:pt>
                <c:pt idx="53">
                  <c:v>105</c:v>
                </c:pt>
                <c:pt idx="54">
                  <c:v>110</c:v>
                </c:pt>
                <c:pt idx="55">
                  <c:v>92</c:v>
                </c:pt>
                <c:pt idx="56">
                  <c:v>82</c:v>
                </c:pt>
                <c:pt idx="57">
                  <c:v>100</c:v>
                </c:pt>
                <c:pt idx="58">
                  <c:v>94</c:v>
                </c:pt>
                <c:pt idx="59">
                  <c:v>110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663744"/>
        <c:axId val="227213312"/>
      </c:scatterChart>
      <c:valAx>
        <c:axId val="226663744"/>
        <c:scaling>
          <c:orientation val="minMax"/>
          <c:max val="61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200">
                    <a:latin typeface="Helvetica"/>
                    <a:cs typeface="Helvetica"/>
                  </a:defRPr>
                </a:pPr>
                <a:r>
                  <a:rPr lang="en-US" sz="1200">
                    <a:latin typeface="Helvetica"/>
                    <a:cs typeface="Helvetica"/>
                  </a:rPr>
                  <a:t>Measurement</a:t>
                </a:r>
                <a:r>
                  <a:rPr lang="en-US" sz="1200" baseline="0">
                    <a:latin typeface="Helvetica"/>
                    <a:cs typeface="Helvetica"/>
                  </a:rPr>
                  <a:t> point</a:t>
                </a:r>
                <a:endParaRPr lang="en-US" sz="1200">
                  <a:latin typeface="Helvetica"/>
                  <a:cs typeface="Helvetica"/>
                </a:endParaRPr>
              </a:p>
            </c:rich>
          </c:tx>
          <c:layout/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Helvetica"/>
                <a:cs typeface="Helvetica"/>
              </a:defRPr>
            </a:pPr>
            <a:endParaRPr lang="es-CL"/>
          </a:p>
        </c:txPr>
        <c:crossAx val="227213312"/>
        <c:crosses val="autoZero"/>
        <c:crossBetween val="midCat"/>
        <c:majorUnit val="2"/>
      </c:valAx>
      <c:valAx>
        <c:axId val="22721331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>
                    <a:latin typeface="Helvetica"/>
                    <a:cs typeface="Helvetica"/>
                  </a:defRPr>
                </a:pPr>
                <a:r>
                  <a:rPr lang="en-US" sz="1200">
                    <a:latin typeface="Helvetica"/>
                    <a:cs typeface="Helvetica"/>
                  </a:rPr>
                  <a:t>Resistivity</a:t>
                </a:r>
                <a:r>
                  <a:rPr lang="en-US" sz="1200" baseline="0">
                    <a:latin typeface="Helvetica"/>
                    <a:cs typeface="Helvetica"/>
                  </a:rPr>
                  <a:t> [</a:t>
                </a:r>
                <a:r>
                  <a:rPr lang="el-GR" sz="1200" baseline="0">
                    <a:latin typeface="Helvetica"/>
                    <a:cs typeface="Helvetica"/>
                  </a:rPr>
                  <a:t>Ω/□</a:t>
                </a:r>
                <a:r>
                  <a:rPr lang="en-US" sz="1200" baseline="0">
                    <a:latin typeface="Helvetica"/>
                    <a:cs typeface="Helvetica"/>
                  </a:rPr>
                  <a:t>]</a:t>
                </a:r>
                <a:endParaRPr lang="en-US" sz="1200">
                  <a:latin typeface="Helvetica"/>
                  <a:cs typeface="Helvetica"/>
                </a:endParaRPr>
              </a:p>
            </c:rich>
          </c:tx>
          <c:layout>
            <c:manualLayout>
              <c:xMode val="edge"/>
              <c:yMode val="edge"/>
              <c:x val="1.69286577992745E-2"/>
              <c:y val="0.24838047805271601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Helvetica"/>
                <a:cs typeface="Helvetica"/>
              </a:defRPr>
            </a:pPr>
            <a:endParaRPr lang="es-CL"/>
          </a:p>
        </c:txPr>
        <c:crossAx val="226663744"/>
        <c:crosses val="autoZero"/>
        <c:crossBetween val="midCat"/>
      </c:valAx>
      <c:spPr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ln w="28575" cmpd="sng">
      <a:noFill/>
    </a:ln>
  </c:spPr>
  <c:printSettings>
    <c:headerFooter/>
    <c:pageMargins b="1" l="0.75" r="0.75" t="1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'Half Strip 3'!$B$185</c:f>
              <c:strCache>
                <c:ptCount val="1"/>
                <c:pt idx="0">
                  <c:v>GS1P3 SA1M-2</c:v>
                </c:pt>
              </c:strCache>
            </c:strRef>
          </c:tx>
          <c:spPr>
            <a:ln w="47625">
              <a:noFill/>
            </a:ln>
          </c:spPr>
          <c:xVal>
            <c:numRef>
              <c:f>'Half Strip 3'!$C$185:$C$187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xVal>
          <c:yVal>
            <c:numRef>
              <c:f>'Half Strip 3'!$D$185:$D$187</c:f>
              <c:numCache>
                <c:formatCode>General</c:formatCode>
                <c:ptCount val="3"/>
                <c:pt idx="0">
                  <c:v>1.43</c:v>
                </c:pt>
                <c:pt idx="1">
                  <c:v>1.44</c:v>
                </c:pt>
                <c:pt idx="2">
                  <c:v>1.42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'Half Strip 3'!$B$188</c:f>
              <c:strCache>
                <c:ptCount val="1"/>
                <c:pt idx="0">
                  <c:v>GS1P3 SA2M-3</c:v>
                </c:pt>
              </c:strCache>
            </c:strRef>
          </c:tx>
          <c:spPr>
            <a:ln w="47625">
              <a:noFill/>
            </a:ln>
          </c:spPr>
          <c:xVal>
            <c:numRef>
              <c:f>'Half Strip 3'!$C$188:$C$191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xVal>
          <c:yVal>
            <c:numRef>
              <c:f>'Half Strip 3'!$D$188:$D$191</c:f>
              <c:numCache>
                <c:formatCode>General</c:formatCode>
                <c:ptCount val="4"/>
                <c:pt idx="0">
                  <c:v>1.46</c:v>
                </c:pt>
                <c:pt idx="1">
                  <c:v>1.39</c:v>
                </c:pt>
                <c:pt idx="2">
                  <c:v>1.375</c:v>
                </c:pt>
                <c:pt idx="3">
                  <c:v>1.45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'Half Strip 3'!$B$192</c:f>
              <c:strCache>
                <c:ptCount val="1"/>
                <c:pt idx="0">
                  <c:v>GS1P3 SA3M-2</c:v>
                </c:pt>
              </c:strCache>
            </c:strRef>
          </c:tx>
          <c:spPr>
            <a:ln w="47625">
              <a:noFill/>
            </a:ln>
          </c:spPr>
          <c:xVal>
            <c:numRef>
              <c:f>'Half Strip 3'!$C$192:$C$195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xVal>
          <c:yVal>
            <c:numRef>
              <c:f>'Half Strip 3'!$D$192:$D$195</c:f>
              <c:numCache>
                <c:formatCode>General</c:formatCode>
                <c:ptCount val="4"/>
                <c:pt idx="0">
                  <c:v>1.43</c:v>
                </c:pt>
                <c:pt idx="1">
                  <c:v>1.43</c:v>
                </c:pt>
                <c:pt idx="2">
                  <c:v>1.4350000000000001</c:v>
                </c:pt>
                <c:pt idx="3">
                  <c:v>1.425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'Half Strip 3'!$B$196</c:f>
              <c:strCache>
                <c:ptCount val="1"/>
                <c:pt idx="0">
                  <c:v>GS1P3 SA4M-2</c:v>
                </c:pt>
              </c:strCache>
            </c:strRef>
          </c:tx>
          <c:spPr>
            <a:ln w="47625">
              <a:noFill/>
            </a:ln>
          </c:spPr>
          <c:xVal>
            <c:numRef>
              <c:f>'Half Strip 3'!$C$196:$C$199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xVal>
          <c:yVal>
            <c:numRef>
              <c:f>'Half Strip 3'!$D$196:$D$199</c:f>
              <c:numCache>
                <c:formatCode>General</c:formatCode>
                <c:ptCount val="4"/>
                <c:pt idx="0">
                  <c:v>1.43</c:v>
                </c:pt>
                <c:pt idx="1">
                  <c:v>1.43</c:v>
                </c:pt>
                <c:pt idx="2">
                  <c:v>1.43</c:v>
                </c:pt>
                <c:pt idx="3">
                  <c:v>1.43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'Half Strip 3'!$B$201</c:f>
              <c:strCache>
                <c:ptCount val="1"/>
                <c:pt idx="0">
                  <c:v>GS1P3 SA5M-2</c:v>
                </c:pt>
              </c:strCache>
            </c:strRef>
          </c:tx>
          <c:spPr>
            <a:ln w="47625">
              <a:noFill/>
            </a:ln>
          </c:spPr>
          <c:xVal>
            <c:numRef>
              <c:f>'Half Strip 3'!$C$200:$C$203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xVal>
          <c:yVal>
            <c:numRef>
              <c:f>'Half Strip 3'!$D$200:$D$203</c:f>
              <c:numCache>
                <c:formatCode>General</c:formatCode>
                <c:ptCount val="4"/>
                <c:pt idx="0">
                  <c:v>1.43</c:v>
                </c:pt>
                <c:pt idx="1">
                  <c:v>1.425</c:v>
                </c:pt>
                <c:pt idx="2">
                  <c:v>1.44</c:v>
                </c:pt>
                <c:pt idx="3">
                  <c:v>1.4350000000000001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7215040"/>
        <c:axId val="227215616"/>
      </c:scatterChart>
      <c:valAx>
        <c:axId val="227215040"/>
        <c:scaling>
          <c:orientation val="minMax"/>
          <c:max val="5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200">
                    <a:latin typeface="Helvetica"/>
                    <a:cs typeface="Helvetica"/>
                  </a:defRPr>
                </a:pPr>
                <a:r>
                  <a:rPr lang="en-US" sz="1200">
                    <a:latin typeface="Helvetica"/>
                    <a:cs typeface="Helvetica"/>
                  </a:rPr>
                  <a:t>Measurement</a:t>
                </a:r>
                <a:r>
                  <a:rPr lang="en-US" sz="1200" baseline="0">
                    <a:latin typeface="Helvetica"/>
                    <a:cs typeface="Helvetica"/>
                  </a:rPr>
                  <a:t> point</a:t>
                </a:r>
                <a:endParaRPr lang="en-US" sz="1200">
                  <a:latin typeface="Helvetica"/>
                  <a:cs typeface="Helvetica"/>
                </a:endParaRPr>
              </a:p>
            </c:rich>
          </c:tx>
          <c:layout/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Helvetica"/>
                <a:cs typeface="Helvetica"/>
              </a:defRPr>
            </a:pPr>
            <a:endParaRPr lang="es-CL"/>
          </a:p>
        </c:txPr>
        <c:crossAx val="227215616"/>
        <c:crosses val="autoZero"/>
        <c:crossBetween val="midCat"/>
        <c:majorUnit val="1"/>
      </c:valAx>
      <c:valAx>
        <c:axId val="22721561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>
                    <a:latin typeface="Helvetica"/>
                    <a:cs typeface="Helvetica"/>
                  </a:defRPr>
                </a:pPr>
                <a:r>
                  <a:rPr lang="en-CA" sz="1200">
                    <a:latin typeface="Helvetica"/>
                    <a:cs typeface="Helvetica"/>
                  </a:rPr>
                  <a:t>Thickness [mm]</a:t>
                </a:r>
                <a:endParaRPr lang="en-US" sz="1200">
                  <a:latin typeface="Helvetica"/>
                  <a:cs typeface="Helvetica"/>
                </a:endParaRPr>
              </a:p>
            </c:rich>
          </c:tx>
          <c:layout>
            <c:manualLayout>
              <c:xMode val="edge"/>
              <c:yMode val="edge"/>
              <c:x val="1.69286577992745E-2"/>
              <c:y val="0.24838047805271601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Helvetica"/>
                <a:cs typeface="Helvetica"/>
              </a:defRPr>
            </a:pPr>
            <a:endParaRPr lang="es-CL"/>
          </a:p>
        </c:txPr>
        <c:crossAx val="227215040"/>
        <c:crosses val="autoZero"/>
        <c:crossBetween val="midCat"/>
      </c:valAx>
      <c:spPr>
        <a:ln w="12700">
          <a:solidFill>
            <a:schemeClr val="tx1"/>
          </a:solidFill>
        </a:ln>
      </c:spPr>
    </c:plotArea>
    <c:legend>
      <c:legendPos val="r"/>
      <c:layout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200"/>
          </a:pPr>
          <a:endParaRPr lang="es-CL"/>
        </a:p>
      </c:txPr>
    </c:legend>
    <c:plotVisOnly val="1"/>
    <c:dispBlanksAs val="gap"/>
    <c:showDLblsOverMax val="0"/>
  </c:chart>
  <c:spPr>
    <a:ln w="28575" cmpd="sng">
      <a:noFill/>
    </a:ln>
  </c:spPr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GS1P1 SPWR-2</c:v>
          </c:tx>
          <c:spPr>
            <a:ln w="47625">
              <a:noFill/>
            </a:ln>
          </c:spPr>
          <c:xVal>
            <c:numRef>
              <c:f>'Half Pad 1'!$C$223:$C$228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'Half Pad 1'!$D$223:$D$228</c:f>
              <c:numCache>
                <c:formatCode>General</c:formatCode>
                <c:ptCount val="6"/>
                <c:pt idx="0">
                  <c:v>1.335</c:v>
                </c:pt>
                <c:pt idx="1">
                  <c:v>1.325</c:v>
                </c:pt>
                <c:pt idx="2">
                  <c:v>1.3149999999999999</c:v>
                </c:pt>
                <c:pt idx="3">
                  <c:v>1.38</c:v>
                </c:pt>
                <c:pt idx="4">
                  <c:v>1.37</c:v>
                </c:pt>
                <c:pt idx="5">
                  <c:v>1.365</c:v>
                </c:pt>
              </c:numCache>
            </c:numRef>
          </c:yVal>
          <c:smooth val="0"/>
        </c:ser>
        <c:ser>
          <c:idx val="1"/>
          <c:order val="1"/>
          <c:tx>
            <c:v>GS1P1 sPWR-2</c:v>
          </c:tx>
          <c:spPr>
            <a:ln w="47625">
              <a:noFill/>
            </a:ln>
          </c:spPr>
          <c:xVal>
            <c:numRef>
              <c:f>'Half Pad 1'!$C$229:$C$231</c:f>
              <c:numCache>
                <c:formatCode>General</c:formatCode>
                <c:ptCount val="3"/>
                <c:pt idx="0">
                  <c:v>7</c:v>
                </c:pt>
                <c:pt idx="1">
                  <c:v>8</c:v>
                </c:pt>
                <c:pt idx="2">
                  <c:v>9</c:v>
                </c:pt>
              </c:numCache>
            </c:numRef>
          </c:xVal>
          <c:yVal>
            <c:numRef>
              <c:f>'Half Pad 1'!$D$229:$D$231</c:f>
              <c:numCache>
                <c:formatCode>General</c:formatCode>
                <c:ptCount val="3"/>
                <c:pt idx="0">
                  <c:v>1.395</c:v>
                </c:pt>
                <c:pt idx="1">
                  <c:v>1.4750000000000001</c:v>
                </c:pt>
                <c:pt idx="2">
                  <c:v>1.395</c:v>
                </c:pt>
              </c:numCache>
            </c:numRef>
          </c:yVal>
          <c:smooth val="0"/>
        </c:ser>
        <c:ser>
          <c:idx val="2"/>
          <c:order val="2"/>
          <c:tx>
            <c:v>GS1P1 SPWRM-2</c:v>
          </c:tx>
          <c:spPr>
            <a:ln w="47625">
              <a:noFill/>
            </a:ln>
          </c:spPr>
          <c:xVal>
            <c:numRef>
              <c:f>'Half Pad 1'!$C$232:$C$237</c:f>
              <c:numCache>
                <c:formatCode>General</c:formatCode>
                <c:ptCount val="6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</c:numCache>
            </c:numRef>
          </c:xVal>
          <c:yVal>
            <c:numRef>
              <c:f>'Half Pad 1'!$D$232:$D$237</c:f>
              <c:numCache>
                <c:formatCode>General</c:formatCode>
                <c:ptCount val="6"/>
                <c:pt idx="0">
                  <c:v>1.375</c:v>
                </c:pt>
                <c:pt idx="1">
                  <c:v>1.37</c:v>
                </c:pt>
                <c:pt idx="2">
                  <c:v>1.38</c:v>
                </c:pt>
                <c:pt idx="3">
                  <c:v>1.345</c:v>
                </c:pt>
                <c:pt idx="4">
                  <c:v>1.34</c:v>
                </c:pt>
                <c:pt idx="5">
                  <c:v>1.425</c:v>
                </c:pt>
              </c:numCache>
            </c:numRef>
          </c:yVal>
          <c:smooth val="0"/>
        </c:ser>
        <c:ser>
          <c:idx val="3"/>
          <c:order val="3"/>
          <c:tx>
            <c:v>GS1P1 LPWR-2</c:v>
          </c:tx>
          <c:spPr>
            <a:ln w="47625">
              <a:noFill/>
            </a:ln>
          </c:spPr>
          <c:xVal>
            <c:numRef>
              <c:f>'Half Pad 1'!$C$238:$C$241</c:f>
              <c:numCache>
                <c:formatCode>General</c:formatCode>
                <c:ptCount val="4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</c:numCache>
            </c:numRef>
          </c:xVal>
          <c:yVal>
            <c:numRef>
              <c:f>'Half Pad 1'!$D$238:$D$241</c:f>
              <c:numCache>
                <c:formatCode>General</c:formatCode>
                <c:ptCount val="4"/>
                <c:pt idx="0">
                  <c:v>1.41</c:v>
                </c:pt>
                <c:pt idx="1">
                  <c:v>1.46</c:v>
                </c:pt>
                <c:pt idx="2">
                  <c:v>1.46</c:v>
                </c:pt>
                <c:pt idx="3">
                  <c:v>1.4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480896"/>
        <c:axId val="128481472"/>
      </c:scatterChart>
      <c:valAx>
        <c:axId val="128480896"/>
        <c:scaling>
          <c:orientation val="minMax"/>
          <c:max val="2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200">
                    <a:latin typeface="Helvetica"/>
                    <a:cs typeface="Helvetica"/>
                  </a:defRPr>
                </a:pPr>
                <a:r>
                  <a:rPr lang="en-US" sz="1200">
                    <a:latin typeface="Helvetica"/>
                    <a:cs typeface="Helvetica"/>
                  </a:rPr>
                  <a:t>Measurement</a:t>
                </a:r>
                <a:r>
                  <a:rPr lang="en-US" sz="1200" baseline="0">
                    <a:latin typeface="Helvetica"/>
                    <a:cs typeface="Helvetica"/>
                  </a:rPr>
                  <a:t> point</a:t>
                </a:r>
                <a:endParaRPr lang="en-US" sz="1200">
                  <a:latin typeface="Helvetica"/>
                  <a:cs typeface="Helvetica"/>
                </a:endParaRPr>
              </a:p>
            </c:rich>
          </c:tx>
          <c:layout/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Helvetica"/>
                <a:cs typeface="Helvetica"/>
              </a:defRPr>
            </a:pPr>
            <a:endParaRPr lang="es-CL"/>
          </a:p>
        </c:txPr>
        <c:crossAx val="128481472"/>
        <c:crosses val="autoZero"/>
        <c:crossBetween val="midCat"/>
        <c:majorUnit val="1"/>
      </c:valAx>
      <c:valAx>
        <c:axId val="12848147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>
                    <a:latin typeface="Helvetica"/>
                    <a:cs typeface="Helvetica"/>
                  </a:defRPr>
                </a:pPr>
                <a:r>
                  <a:rPr lang="en-CA" sz="1200">
                    <a:latin typeface="Helvetica"/>
                    <a:cs typeface="Helvetica"/>
                  </a:rPr>
                  <a:t>Thickness [mm]</a:t>
                </a:r>
                <a:endParaRPr lang="en-US" sz="1200">
                  <a:latin typeface="Helvetica"/>
                  <a:cs typeface="Helvetica"/>
                </a:endParaRPr>
              </a:p>
            </c:rich>
          </c:tx>
          <c:layout>
            <c:manualLayout>
              <c:xMode val="edge"/>
              <c:yMode val="edge"/>
              <c:x val="1.69286577992745E-2"/>
              <c:y val="0.24838047805271601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Helvetica"/>
                <a:cs typeface="Helvetica"/>
              </a:defRPr>
            </a:pPr>
            <a:endParaRPr lang="es-CL"/>
          </a:p>
        </c:txPr>
        <c:crossAx val="128480896"/>
        <c:crosses val="autoZero"/>
        <c:crossBetween val="midCat"/>
      </c:valAx>
      <c:spPr>
        <a:ln w="12700">
          <a:solidFill>
            <a:schemeClr val="tx1"/>
          </a:solidFill>
        </a:ln>
      </c:spPr>
    </c:plotArea>
    <c:legend>
      <c:legendPos val="r"/>
      <c:layout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200">
              <a:latin typeface="Helvetica" charset="0"/>
              <a:ea typeface="Helvetica" charset="0"/>
              <a:cs typeface="Helvetica" charset="0"/>
            </a:defRPr>
          </a:pPr>
          <a:endParaRPr lang="es-CL"/>
        </a:p>
      </c:txPr>
    </c:legend>
    <c:plotVisOnly val="1"/>
    <c:dispBlanksAs val="gap"/>
    <c:showDLblsOverMax val="0"/>
  </c:chart>
  <c:spPr>
    <a:ln w="28575" cmpd="sng">
      <a:noFill/>
    </a:ln>
  </c:spPr>
  <c:printSettings>
    <c:headerFooter/>
    <c:pageMargins b="1" l="0.75" r="0.75" t="1" header="0.5" footer="0.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'Half Strip 3'!$B$221</c:f>
              <c:strCache>
                <c:ptCount val="1"/>
                <c:pt idx="0">
                  <c:v>GS1P13 SCWRM-1</c:v>
                </c:pt>
              </c:strCache>
            </c:strRef>
          </c:tx>
          <c:spPr>
            <a:ln w="47625">
              <a:noFill/>
            </a:ln>
          </c:spPr>
          <c:xVal>
            <c:numRef>
              <c:f>'Half Strip 3'!$C$221:$C$226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'Half Strip 3'!$D$221:$D$226</c:f>
              <c:numCache>
                <c:formatCode>General</c:formatCode>
                <c:ptCount val="6"/>
                <c:pt idx="0">
                  <c:v>1.4750000000000001</c:v>
                </c:pt>
                <c:pt idx="1">
                  <c:v>1.48</c:v>
                </c:pt>
                <c:pt idx="2">
                  <c:v>1.48</c:v>
                </c:pt>
                <c:pt idx="3">
                  <c:v>1.48</c:v>
                </c:pt>
                <c:pt idx="4">
                  <c:v>1.47</c:v>
                </c:pt>
                <c:pt idx="5">
                  <c:v>1.4750000000000001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'Half Strip 3'!$B$227</c:f>
              <c:strCache>
                <c:ptCount val="1"/>
                <c:pt idx="0">
                  <c:v>GS1P1234 sCWR-8</c:v>
                </c:pt>
              </c:strCache>
            </c:strRef>
          </c:tx>
          <c:spPr>
            <a:ln w="47625">
              <a:noFill/>
            </a:ln>
          </c:spPr>
          <c:xVal>
            <c:numRef>
              <c:f>'Half Strip 3'!$C$227:$C$229</c:f>
              <c:numCache>
                <c:formatCode>General</c:formatCode>
                <c:ptCount val="3"/>
                <c:pt idx="0">
                  <c:v>7</c:v>
                </c:pt>
                <c:pt idx="1">
                  <c:v>8</c:v>
                </c:pt>
                <c:pt idx="2">
                  <c:v>9</c:v>
                </c:pt>
              </c:numCache>
            </c:numRef>
          </c:xVal>
          <c:yVal>
            <c:numRef>
              <c:f>'Half Strip 3'!$D$227:$D$229</c:f>
              <c:numCache>
                <c:formatCode>General</c:formatCode>
                <c:ptCount val="3"/>
                <c:pt idx="0">
                  <c:v>1.46</c:v>
                </c:pt>
                <c:pt idx="1">
                  <c:v>1.46</c:v>
                </c:pt>
                <c:pt idx="2">
                  <c:v>1.4650000000000001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'Half Strip 3'!$B$230</c:f>
              <c:strCache>
                <c:ptCount val="1"/>
                <c:pt idx="0">
                  <c:v>GS1P13 SCWR-1</c:v>
                </c:pt>
              </c:strCache>
            </c:strRef>
          </c:tx>
          <c:spPr>
            <a:ln w="47625">
              <a:noFill/>
            </a:ln>
          </c:spPr>
          <c:xVal>
            <c:numRef>
              <c:f>'Half Strip 3'!$C$230:$C$235</c:f>
              <c:numCache>
                <c:formatCode>General</c:formatCode>
                <c:ptCount val="6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</c:numCache>
            </c:numRef>
          </c:xVal>
          <c:yVal>
            <c:numRef>
              <c:f>'Half Strip 3'!$D$230:$D$235</c:f>
              <c:numCache>
                <c:formatCode>General</c:formatCode>
                <c:ptCount val="6"/>
                <c:pt idx="0">
                  <c:v>1.4750000000000001</c:v>
                </c:pt>
                <c:pt idx="1">
                  <c:v>1.48</c:v>
                </c:pt>
                <c:pt idx="2">
                  <c:v>1.48</c:v>
                </c:pt>
                <c:pt idx="3">
                  <c:v>1.48</c:v>
                </c:pt>
                <c:pt idx="4">
                  <c:v>1.48</c:v>
                </c:pt>
                <c:pt idx="5">
                  <c:v>1.4750000000000001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'Half Strip 3'!$B$236</c:f>
              <c:strCache>
                <c:ptCount val="1"/>
                <c:pt idx="0">
                  <c:v>GS1P3 LCWR-3</c:v>
                </c:pt>
              </c:strCache>
            </c:strRef>
          </c:tx>
          <c:spPr>
            <a:ln w="47625">
              <a:noFill/>
            </a:ln>
          </c:spPr>
          <c:xVal>
            <c:numRef>
              <c:f>'Half Strip 3'!$C$236:$C$239</c:f>
              <c:numCache>
                <c:formatCode>General</c:formatCode>
                <c:ptCount val="4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</c:numCache>
            </c:numRef>
          </c:xVal>
          <c:yVal>
            <c:numRef>
              <c:f>'Half Strip 3'!$D$236:$D$239</c:f>
              <c:numCache>
                <c:formatCode>General</c:formatCode>
                <c:ptCount val="4"/>
                <c:pt idx="0">
                  <c:v>1.4650000000000001</c:v>
                </c:pt>
                <c:pt idx="1">
                  <c:v>1.46</c:v>
                </c:pt>
                <c:pt idx="2">
                  <c:v>1.46</c:v>
                </c:pt>
                <c:pt idx="3">
                  <c:v>1.46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7217920"/>
        <c:axId val="227218496"/>
      </c:scatterChart>
      <c:valAx>
        <c:axId val="227217920"/>
        <c:scaling>
          <c:orientation val="minMax"/>
          <c:max val="2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200">
                    <a:latin typeface="Helvetica"/>
                    <a:cs typeface="Helvetica"/>
                  </a:defRPr>
                </a:pPr>
                <a:r>
                  <a:rPr lang="en-US" sz="1200">
                    <a:latin typeface="Helvetica"/>
                    <a:cs typeface="Helvetica"/>
                  </a:rPr>
                  <a:t>Measurement</a:t>
                </a:r>
                <a:r>
                  <a:rPr lang="en-US" sz="1200" baseline="0">
                    <a:latin typeface="Helvetica"/>
                    <a:cs typeface="Helvetica"/>
                  </a:rPr>
                  <a:t> point</a:t>
                </a:r>
                <a:endParaRPr lang="en-US" sz="1200">
                  <a:latin typeface="Helvetica"/>
                  <a:cs typeface="Helvetica"/>
                </a:endParaRPr>
              </a:p>
            </c:rich>
          </c:tx>
          <c:layout/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Helvetica"/>
                <a:cs typeface="Helvetica"/>
              </a:defRPr>
            </a:pPr>
            <a:endParaRPr lang="es-CL"/>
          </a:p>
        </c:txPr>
        <c:crossAx val="227218496"/>
        <c:crosses val="autoZero"/>
        <c:crossBetween val="midCat"/>
        <c:majorUnit val="4"/>
      </c:valAx>
      <c:valAx>
        <c:axId val="2272184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>
                    <a:latin typeface="Helvetica"/>
                    <a:cs typeface="Helvetica"/>
                  </a:defRPr>
                </a:pPr>
                <a:r>
                  <a:rPr lang="en-CA" sz="1200">
                    <a:latin typeface="Helvetica"/>
                    <a:cs typeface="Helvetica"/>
                  </a:rPr>
                  <a:t>Thickness [mm]</a:t>
                </a:r>
                <a:endParaRPr lang="en-US" sz="1200">
                  <a:latin typeface="Helvetica"/>
                  <a:cs typeface="Helvetica"/>
                </a:endParaRPr>
              </a:p>
            </c:rich>
          </c:tx>
          <c:layout>
            <c:manualLayout>
              <c:xMode val="edge"/>
              <c:yMode val="edge"/>
              <c:x val="1.69286577992745E-2"/>
              <c:y val="0.24838047805271601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Helvetica"/>
                <a:cs typeface="Helvetica"/>
              </a:defRPr>
            </a:pPr>
            <a:endParaRPr lang="es-CL"/>
          </a:p>
        </c:txPr>
        <c:crossAx val="227217920"/>
        <c:crosses val="autoZero"/>
        <c:crossBetween val="midCat"/>
      </c:valAx>
      <c:spPr>
        <a:ln w="12700">
          <a:solidFill>
            <a:schemeClr val="tx1"/>
          </a:solidFill>
        </a:ln>
      </c:spPr>
    </c:plotArea>
    <c:legend>
      <c:legendPos val="r"/>
      <c:layout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200">
              <a:latin typeface="Helvetica" charset="0"/>
              <a:ea typeface="Helvetica" charset="0"/>
              <a:cs typeface="Helvetica" charset="0"/>
            </a:defRPr>
          </a:pPr>
          <a:endParaRPr lang="es-CL"/>
        </a:p>
      </c:txPr>
    </c:legend>
    <c:plotVisOnly val="1"/>
    <c:dispBlanksAs val="gap"/>
    <c:showDLblsOverMax val="0"/>
  </c:chart>
  <c:spPr>
    <a:ln w="28575" cmpd="sng">
      <a:noFill/>
    </a:ln>
  </c:spPr>
  <c:printSettings>
    <c:headerFooter/>
    <c:pageMargins b="1" l="0.75" r="0.75" t="1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USM</c:v>
          </c:tx>
          <c:cat>
            <c:numRef>
              <c:f>'Half Strip 3'!$B$70:$B$88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'Half Strip 3'!$C$70:$C$88</c:f>
              <c:numCache>
                <c:formatCode>General</c:formatCode>
                <c:ptCount val="19"/>
                <c:pt idx="0">
                  <c:v>3.0049999999999999</c:v>
                </c:pt>
                <c:pt idx="1">
                  <c:v>3.02</c:v>
                </c:pt>
                <c:pt idx="2">
                  <c:v>3.0150000000000001</c:v>
                </c:pt>
                <c:pt idx="3">
                  <c:v>3.0049999999999999</c:v>
                </c:pt>
                <c:pt idx="4">
                  <c:v>3.01</c:v>
                </c:pt>
                <c:pt idx="5">
                  <c:v>3.01</c:v>
                </c:pt>
                <c:pt idx="6">
                  <c:v>2.9750000000000001</c:v>
                </c:pt>
                <c:pt idx="7">
                  <c:v>2.96</c:v>
                </c:pt>
                <c:pt idx="8">
                  <c:v>2.96</c:v>
                </c:pt>
                <c:pt idx="9">
                  <c:v>3.01</c:v>
                </c:pt>
                <c:pt idx="10">
                  <c:v>3.0049999999999999</c:v>
                </c:pt>
                <c:pt idx="11">
                  <c:v>3.01</c:v>
                </c:pt>
                <c:pt idx="12">
                  <c:v>3.01</c:v>
                </c:pt>
                <c:pt idx="13">
                  <c:v>3.01</c:v>
                </c:pt>
                <c:pt idx="14">
                  <c:v>3</c:v>
                </c:pt>
                <c:pt idx="15">
                  <c:v>3</c:v>
                </c:pt>
                <c:pt idx="16">
                  <c:v>2.97</c:v>
                </c:pt>
                <c:pt idx="17">
                  <c:v>2.96</c:v>
                </c:pt>
                <c:pt idx="18">
                  <c:v>3.0150000000000001</c:v>
                </c:pt>
              </c:numCache>
            </c:numRef>
          </c:val>
          <c:smooth val="0"/>
        </c:ser>
        <c:ser>
          <c:idx val="2"/>
          <c:order val="1"/>
          <c:tx>
            <c:v>Expectation</c:v>
          </c:tx>
          <c:cat>
            <c:numRef>
              <c:f>'Half Strip 3'!$B$70:$B$88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'Half Strip 3'!$D$70:$D$88</c:f>
              <c:numCache>
                <c:formatCode>0.000</c:formatCode>
                <c:ptCount val="19"/>
                <c:pt idx="0">
                  <c:v>3.0049999999999999</c:v>
                </c:pt>
                <c:pt idx="1">
                  <c:v>3</c:v>
                </c:pt>
                <c:pt idx="2">
                  <c:v>2.99</c:v>
                </c:pt>
                <c:pt idx="3">
                  <c:v>3</c:v>
                </c:pt>
                <c:pt idx="4">
                  <c:v>2.99</c:v>
                </c:pt>
                <c:pt idx="5">
                  <c:v>2.98</c:v>
                </c:pt>
                <c:pt idx="6">
                  <c:v>2.96</c:v>
                </c:pt>
                <c:pt idx="7">
                  <c:v>2.9649999999999999</c:v>
                </c:pt>
                <c:pt idx="8">
                  <c:v>2.9649999999999999</c:v>
                </c:pt>
                <c:pt idx="9">
                  <c:v>2.99</c:v>
                </c:pt>
                <c:pt idx="10">
                  <c:v>3.01</c:v>
                </c:pt>
                <c:pt idx="11">
                  <c:v>3</c:v>
                </c:pt>
                <c:pt idx="12">
                  <c:v>2.99</c:v>
                </c:pt>
                <c:pt idx="13">
                  <c:v>2.9950000000000001</c:v>
                </c:pt>
                <c:pt idx="14">
                  <c:v>3.0049999999999999</c:v>
                </c:pt>
                <c:pt idx="15">
                  <c:v>2.9699999999999998</c:v>
                </c:pt>
                <c:pt idx="16">
                  <c:v>2.9649999999999999</c:v>
                </c:pt>
                <c:pt idx="17">
                  <c:v>2.9649999999999999</c:v>
                </c:pt>
                <c:pt idx="18">
                  <c:v>2.9649999999999999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880000"/>
        <c:axId val="227024896"/>
      </c:lineChart>
      <c:catAx>
        <c:axId val="226880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>
                    <a:latin typeface="Helvetica"/>
                    <a:cs typeface="Helvetica"/>
                  </a:defRPr>
                </a:pPr>
                <a:r>
                  <a:rPr lang="en-US" sz="1200">
                    <a:latin typeface="Helvetica"/>
                    <a:cs typeface="Helvetica"/>
                  </a:rPr>
                  <a:t>Measurement</a:t>
                </a:r>
                <a:r>
                  <a:rPr lang="en-US" sz="1200" baseline="0">
                    <a:latin typeface="Helvetica"/>
                    <a:cs typeface="Helvetica"/>
                  </a:rPr>
                  <a:t> point</a:t>
                </a:r>
                <a:endParaRPr lang="en-US" sz="1200">
                  <a:latin typeface="Helvetica"/>
                  <a:cs typeface="Helvetica"/>
                </a:endParaRPr>
              </a:p>
            </c:rich>
          </c:tx>
          <c:layout/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Helvetica"/>
                <a:cs typeface="Helvetica"/>
              </a:defRPr>
            </a:pPr>
            <a:endParaRPr lang="es-CL"/>
          </a:p>
        </c:txPr>
        <c:crossAx val="227024896"/>
        <c:crosses val="autoZero"/>
        <c:auto val="1"/>
        <c:lblAlgn val="ctr"/>
        <c:lblOffset val="100"/>
        <c:noMultiLvlLbl val="1"/>
      </c:catAx>
      <c:valAx>
        <c:axId val="2270248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>
                    <a:latin typeface="Helvetica"/>
                    <a:cs typeface="Helvetica"/>
                  </a:defRPr>
                </a:pPr>
                <a:r>
                  <a:rPr lang="en-US" sz="1200">
                    <a:latin typeface="Helvetica"/>
                    <a:cs typeface="Helvetica"/>
                  </a:rPr>
                  <a:t>Thickness [mm]</a:t>
                </a:r>
              </a:p>
            </c:rich>
          </c:tx>
          <c:layout>
            <c:manualLayout>
              <c:xMode val="edge"/>
              <c:yMode val="edge"/>
              <c:x val="1.9347037484885098E-2"/>
              <c:y val="0.208291391193027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Helvetica"/>
                <a:cs typeface="Helvetica"/>
              </a:defRPr>
            </a:pPr>
            <a:endParaRPr lang="es-CL"/>
          </a:p>
        </c:txPr>
        <c:crossAx val="226880000"/>
        <c:crosses val="autoZero"/>
        <c:crossBetween val="between"/>
      </c:valAx>
      <c:spPr>
        <a:ln w="12700">
          <a:solidFill>
            <a:schemeClr val="tx1"/>
          </a:solidFill>
        </a:ln>
      </c:spPr>
    </c:plotArea>
    <c:legend>
      <c:legendPos val="r"/>
      <c:layout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200"/>
          </a:pPr>
          <a:endParaRPr lang="es-CL"/>
        </a:p>
      </c:txPr>
    </c:legend>
    <c:plotVisOnly val="1"/>
    <c:dispBlanksAs val="gap"/>
    <c:showDLblsOverMax val="0"/>
  </c:chart>
  <c:spPr>
    <a:ln w="28575" cmpd="sng">
      <a:noFill/>
    </a:ln>
  </c:spPr>
  <c:printSettings>
    <c:headerFooter/>
    <c:pageMargins b="1" l="0.75" r="0.75" t="1" header="0.5" footer="0.5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surface3DChart>
        <c:wireframe val="0"/>
        <c:ser>
          <c:idx val="0"/>
          <c:order val="0"/>
          <c:tx>
            <c:strRef>
              <c:f>'Half Strip 3'!$M$93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chemeClr val="accent1"/>
            </a:solidFill>
            <a:ln/>
            <a:effectLst/>
            <a:sp3d/>
          </c:spPr>
          <c:cat>
            <c:numRef>
              <c:f>'Half Strip 3'!$L$94:$L$108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'Half Strip 3'!$M$94:$M$108</c:f>
              <c:numCache>
                <c:formatCode>0.00</c:formatCode>
                <c:ptCount val="1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</c:numCache>
            </c:numRef>
          </c:val>
        </c:ser>
        <c:ser>
          <c:idx val="1"/>
          <c:order val="1"/>
          <c:tx>
            <c:strRef>
              <c:f>'Half Strip 3'!$N$93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chemeClr val="accent2"/>
            </a:solidFill>
            <a:ln/>
            <a:effectLst/>
            <a:sp3d/>
          </c:spPr>
          <c:cat>
            <c:numRef>
              <c:f>'Half Strip 3'!$L$94:$L$108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'Half Strip 3'!$N$94:$N$108</c:f>
              <c:numCache>
                <c:formatCode>0.00</c:formatCode>
                <c:ptCount val="1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</c:numCache>
            </c:numRef>
          </c:val>
        </c:ser>
        <c:ser>
          <c:idx val="2"/>
          <c:order val="2"/>
          <c:tx>
            <c:strRef>
              <c:f>'Half Strip 3'!$O$93</c:f>
              <c:strCache>
                <c:ptCount val="1"/>
                <c:pt idx="0">
                  <c:v>3</c:v>
                </c:pt>
              </c:strCache>
            </c:strRef>
          </c:tx>
          <c:spPr>
            <a:solidFill>
              <a:schemeClr val="accent3"/>
            </a:solidFill>
            <a:ln/>
            <a:effectLst/>
            <a:sp3d/>
          </c:spPr>
          <c:cat>
            <c:numRef>
              <c:f>'Half Strip 3'!$L$94:$L$108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'Half Strip 3'!$O$94:$O$108</c:f>
              <c:numCache>
                <c:formatCode>0.00</c:formatCode>
                <c:ptCount val="1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</c:numCache>
            </c:numRef>
          </c:val>
        </c:ser>
        <c:ser>
          <c:idx val="3"/>
          <c:order val="3"/>
          <c:tx>
            <c:strRef>
              <c:f>'Half Strip 3'!$P$93</c:f>
              <c:strCache>
                <c:ptCount val="1"/>
                <c:pt idx="0">
                  <c:v>4</c:v>
                </c:pt>
              </c:strCache>
            </c:strRef>
          </c:tx>
          <c:spPr>
            <a:solidFill>
              <a:schemeClr val="accent4"/>
            </a:solidFill>
            <a:ln/>
            <a:effectLst/>
            <a:sp3d/>
          </c:spPr>
          <c:cat>
            <c:numRef>
              <c:f>'Half Strip 3'!$L$94:$L$108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'Half Strip 3'!$P$94:$P$108</c:f>
              <c:numCache>
                <c:formatCode>0.00</c:formatCode>
                <c:ptCount val="1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</c:numCache>
            </c:numRef>
          </c:val>
        </c:ser>
        <c:ser>
          <c:idx val="4"/>
          <c:order val="4"/>
          <c:tx>
            <c:strRef>
              <c:f>'Half Strip 3'!$Q$93</c:f>
              <c:strCache>
                <c:ptCount val="1"/>
                <c:pt idx="0">
                  <c:v>5</c:v>
                </c:pt>
              </c:strCache>
            </c:strRef>
          </c:tx>
          <c:spPr>
            <a:solidFill>
              <a:schemeClr val="accent5"/>
            </a:solidFill>
            <a:ln/>
            <a:effectLst/>
            <a:sp3d/>
          </c:spPr>
          <c:cat>
            <c:numRef>
              <c:f>'Half Strip 3'!$L$94:$L$108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'Half Strip 3'!$Q$94:$Q$108</c:f>
              <c:numCache>
                <c:formatCode>0.00</c:formatCode>
                <c:ptCount val="1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</c:numCache>
            </c:numRef>
          </c:val>
        </c:ser>
        <c:bandFmts>
          <c:bandFmt>
            <c:idx val="0"/>
            <c:spPr>
              <a:solidFill>
                <a:schemeClr val="accent1"/>
              </a:solidFill>
              <a:ln/>
              <a:effectLst/>
              <a:sp3d/>
            </c:spPr>
          </c:bandFmt>
          <c:bandFmt>
            <c:idx val="1"/>
            <c:spPr>
              <a:solidFill>
                <a:schemeClr val="accent2"/>
              </a:solidFill>
              <a:ln/>
              <a:effectLst/>
              <a:sp3d/>
            </c:spPr>
          </c:bandFmt>
          <c:bandFmt>
            <c:idx val="2"/>
            <c:spPr>
              <a:solidFill>
                <a:schemeClr val="accent3"/>
              </a:solidFill>
              <a:ln/>
              <a:effectLst/>
              <a:sp3d/>
            </c:spPr>
          </c:bandFmt>
          <c:bandFmt>
            <c:idx val="3"/>
            <c:spPr>
              <a:solidFill>
                <a:schemeClr val="accent4"/>
              </a:solidFill>
              <a:ln/>
              <a:effectLst/>
              <a:sp3d/>
            </c:spPr>
          </c:bandFmt>
          <c:bandFmt>
            <c:idx val="4"/>
            <c:spPr>
              <a:solidFill>
                <a:schemeClr val="accent5"/>
              </a:solidFill>
              <a:ln/>
              <a:effectLst/>
              <a:sp3d/>
            </c:spPr>
          </c:bandFmt>
          <c:bandFmt>
            <c:idx val="5"/>
            <c:spPr>
              <a:solidFill>
                <a:schemeClr val="accent6"/>
              </a:solidFill>
              <a:ln/>
              <a:effectLst/>
              <a:sp3d/>
            </c:spPr>
          </c:bandFmt>
          <c:bandFmt>
            <c:idx val="6"/>
            <c:spPr>
              <a:solidFill>
                <a:schemeClr val="accent1">
                  <a:lumMod val="60000"/>
                </a:schemeClr>
              </a:solidFill>
              <a:ln/>
              <a:effectLst/>
              <a:sp3d/>
            </c:spPr>
          </c:bandFmt>
          <c:bandFmt>
            <c:idx val="7"/>
            <c:spPr>
              <a:solidFill>
                <a:schemeClr val="accent2">
                  <a:lumMod val="60000"/>
                </a:schemeClr>
              </a:solidFill>
              <a:ln/>
              <a:effectLst/>
              <a:sp3d/>
            </c:spPr>
          </c:bandFmt>
          <c:bandFmt>
            <c:idx val="8"/>
            <c:spPr>
              <a:solidFill>
                <a:schemeClr val="accent3">
                  <a:lumMod val="60000"/>
                </a:schemeClr>
              </a:solidFill>
              <a:ln/>
              <a:effectLst/>
              <a:sp3d/>
            </c:spPr>
          </c:bandFmt>
          <c:bandFmt>
            <c:idx val="9"/>
            <c:spPr>
              <a:solidFill>
                <a:schemeClr val="accent4">
                  <a:lumMod val="60000"/>
                </a:schemeClr>
              </a:solidFill>
              <a:ln/>
              <a:effectLst/>
              <a:sp3d/>
            </c:spPr>
          </c:bandFmt>
          <c:bandFmt>
            <c:idx val="10"/>
            <c:spPr>
              <a:solidFill>
                <a:schemeClr val="accent5">
                  <a:lumMod val="60000"/>
                </a:schemeClr>
              </a:solidFill>
              <a:ln/>
              <a:effectLst/>
              <a:sp3d/>
            </c:spPr>
          </c:bandFmt>
          <c:bandFmt>
            <c:idx val="11"/>
            <c:spPr>
              <a:solidFill>
                <a:schemeClr val="accent6">
                  <a:lumMod val="60000"/>
                </a:schemeClr>
              </a:solidFill>
              <a:ln/>
              <a:effectLst/>
              <a:sp3d/>
            </c:spPr>
          </c:bandFmt>
          <c:bandFmt>
            <c:idx val="12"/>
            <c:spPr>
              <a:solidFill>
                <a:schemeClr val="accent1">
                  <a:lumMod val="80000"/>
                  <a:lumOff val="20000"/>
                </a:schemeClr>
              </a:solidFill>
              <a:ln/>
              <a:effectLst/>
              <a:sp3d/>
            </c:spPr>
          </c:bandFmt>
          <c:bandFmt>
            <c:idx val="13"/>
            <c:spPr>
              <a:solidFill>
                <a:schemeClr val="accent2">
                  <a:lumMod val="80000"/>
                  <a:lumOff val="20000"/>
                </a:schemeClr>
              </a:solidFill>
              <a:ln/>
              <a:effectLst/>
              <a:sp3d/>
            </c:spPr>
          </c:bandFmt>
          <c:bandFmt>
            <c:idx val="14"/>
            <c:spPr>
              <a:solidFill>
                <a:schemeClr val="accent3">
                  <a:lumMod val="80000"/>
                  <a:lumOff val="20000"/>
                </a:schemeClr>
              </a:solidFill>
              <a:ln/>
              <a:effectLst/>
              <a:sp3d/>
            </c:spPr>
          </c:bandFmt>
        </c:bandFmts>
        <c:axId val="226946048"/>
        <c:axId val="227026048"/>
        <c:axId val="207154304"/>
      </c:surface3DChart>
      <c:catAx>
        <c:axId val="226946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defRPr>
                </a:pPr>
                <a:r>
                  <a:rPr lang="en-US" sz="1300" b="1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rPr>
                  <a:t>Line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  <c:crossAx val="227026048"/>
        <c:crosses val="autoZero"/>
        <c:auto val="1"/>
        <c:lblAlgn val="ctr"/>
        <c:lblOffset val="100"/>
        <c:noMultiLvlLbl val="0"/>
      </c:catAx>
      <c:valAx>
        <c:axId val="227026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defRPr>
                </a:pPr>
                <a:r>
                  <a:rPr lang="en-US" sz="1300" b="1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rPr>
                  <a:t>Planarity [mm]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  <c:crossAx val="226946048"/>
        <c:crosses val="autoZero"/>
        <c:crossBetween val="midCat"/>
      </c:valAx>
      <c:serAx>
        <c:axId val="207154304"/>
        <c:scaling>
          <c:orientation val="minMax"/>
        </c:scaling>
        <c:delete val="0"/>
        <c:axPos val="b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defRPr>
                </a:pPr>
                <a:r>
                  <a:rPr lang="en-US" sz="1300" b="1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rPr>
                  <a:t>Point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  <c:crossAx val="227026048"/>
        <c:crosses val="autoZero"/>
      </c:ser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egendEntry>
        <c:idx val="5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egendEntry>
        <c:idx val="6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egendEntry>
        <c:idx val="7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egendEntry>
        <c:idx val="8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egendEntry>
        <c:idx val="9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ayout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300" b="1" i="0" u="none" strike="noStrike" kern="1200" baseline="0">
              <a:solidFill>
                <a:schemeClr val="tx1"/>
              </a:solidFill>
              <a:latin typeface="Helvetica" charset="0"/>
              <a:ea typeface="Helvetica" charset="0"/>
              <a:cs typeface="Helvetica" charset="0"/>
            </a:defRPr>
          </a:pPr>
          <a:endParaRPr lang="es-C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numRef>
              <c:f>'Half Strip 4'!$B$47:$B$65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'Half Strip 4'!$C$47:$C$65</c:f>
              <c:numCache>
                <c:formatCode>0.000</c:formatCode>
                <c:ptCount val="19"/>
                <c:pt idx="0">
                  <c:v>1.52</c:v>
                </c:pt>
                <c:pt idx="1">
                  <c:v>1.53</c:v>
                </c:pt>
                <c:pt idx="2">
                  <c:v>1.51</c:v>
                </c:pt>
                <c:pt idx="3">
                  <c:v>1.49</c:v>
                </c:pt>
                <c:pt idx="4">
                  <c:v>1.52</c:v>
                </c:pt>
                <c:pt idx="5">
                  <c:v>1.49</c:v>
                </c:pt>
                <c:pt idx="6">
                  <c:v>1.5049999999999999</c:v>
                </c:pt>
                <c:pt idx="7">
                  <c:v>1.51</c:v>
                </c:pt>
                <c:pt idx="8">
                  <c:v>1.5149999999999999</c:v>
                </c:pt>
                <c:pt idx="9">
                  <c:v>1.4850000000000001</c:v>
                </c:pt>
                <c:pt idx="10">
                  <c:v>1.51</c:v>
                </c:pt>
                <c:pt idx="11">
                  <c:v>1.4850000000000001</c:v>
                </c:pt>
                <c:pt idx="12">
                  <c:v>1.5249999999999999</c:v>
                </c:pt>
                <c:pt idx="13">
                  <c:v>1.5349999999999999</c:v>
                </c:pt>
                <c:pt idx="14">
                  <c:v>1.5249999999999999</c:v>
                </c:pt>
                <c:pt idx="15">
                  <c:v>1.52</c:v>
                </c:pt>
                <c:pt idx="16">
                  <c:v>1.51</c:v>
                </c:pt>
                <c:pt idx="17">
                  <c:v>1.5</c:v>
                </c:pt>
                <c:pt idx="18">
                  <c:v>1.52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581696"/>
        <c:axId val="227028928"/>
      </c:lineChart>
      <c:catAx>
        <c:axId val="207581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>
                    <a:latin typeface="Helvetica"/>
                    <a:cs typeface="Helvetica"/>
                  </a:defRPr>
                </a:pPr>
                <a:r>
                  <a:rPr lang="en-US" sz="1200">
                    <a:latin typeface="Helvetica"/>
                    <a:cs typeface="Helvetica"/>
                  </a:rPr>
                  <a:t>Measurement</a:t>
                </a:r>
                <a:r>
                  <a:rPr lang="en-US" sz="1200" baseline="0">
                    <a:latin typeface="Helvetica"/>
                    <a:cs typeface="Helvetica"/>
                  </a:rPr>
                  <a:t> point</a:t>
                </a:r>
                <a:endParaRPr lang="en-US" sz="1200">
                  <a:latin typeface="Helvetica"/>
                  <a:cs typeface="Helvetica"/>
                </a:endParaRPr>
              </a:p>
            </c:rich>
          </c:tx>
          <c:layout/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Helvetica"/>
                <a:cs typeface="Helvetica"/>
              </a:defRPr>
            </a:pPr>
            <a:endParaRPr lang="es-CL"/>
          </a:p>
        </c:txPr>
        <c:crossAx val="227028928"/>
        <c:crosses val="autoZero"/>
        <c:auto val="1"/>
        <c:lblAlgn val="ctr"/>
        <c:lblOffset val="100"/>
        <c:noMultiLvlLbl val="1"/>
      </c:catAx>
      <c:valAx>
        <c:axId val="2270289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>
                    <a:latin typeface="Helvetica"/>
                    <a:cs typeface="Helvetica"/>
                  </a:defRPr>
                </a:pPr>
                <a:r>
                  <a:rPr lang="en-US" sz="1200">
                    <a:latin typeface="Helvetica"/>
                    <a:cs typeface="Helvetica"/>
                  </a:rPr>
                  <a:t>Thickness [mm]</a:t>
                </a:r>
              </a:p>
            </c:rich>
          </c:tx>
          <c:layout>
            <c:manualLayout>
              <c:xMode val="edge"/>
              <c:yMode val="edge"/>
              <c:x val="1.9347037484885098E-2"/>
              <c:y val="0.208291391193027"/>
            </c:manualLayout>
          </c:layout>
          <c:overlay val="0"/>
        </c:title>
        <c:numFmt formatCode="0.000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Helvetica"/>
                <a:cs typeface="Helvetica"/>
              </a:defRPr>
            </a:pPr>
            <a:endParaRPr lang="es-CL"/>
          </a:p>
        </c:txPr>
        <c:crossAx val="207581696"/>
        <c:crosses val="autoZero"/>
        <c:crossBetween val="between"/>
      </c:valAx>
      <c:spPr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ln w="28575" cmpd="sng">
      <a:noFill/>
    </a:ln>
  </c:spPr>
  <c:printSettings>
    <c:headerFooter/>
    <c:pageMargins b="1" l="0.75" r="0.75" t="1" header="0.5" footer="0.5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xVal>
            <c:numRef>
              <c:f>'Half Strip 4'!$B$121:$B$180</c:f>
              <c:numCache>
                <c:formatCode>General</c:formatCode>
                <c:ptCount val="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</c:numCache>
            </c:numRef>
          </c:xVal>
          <c:yVal>
            <c:numRef>
              <c:f>'Half Strip 4'!$C$121:$C$180</c:f>
              <c:numCache>
                <c:formatCode>General</c:formatCode>
                <c:ptCount val="60"/>
                <c:pt idx="0">
                  <c:v>110</c:v>
                </c:pt>
                <c:pt idx="1">
                  <c:v>110</c:v>
                </c:pt>
                <c:pt idx="2">
                  <c:v>112</c:v>
                </c:pt>
                <c:pt idx="3">
                  <c:v>104</c:v>
                </c:pt>
                <c:pt idx="4">
                  <c:v>114</c:v>
                </c:pt>
                <c:pt idx="5">
                  <c:v>101</c:v>
                </c:pt>
                <c:pt idx="6">
                  <c:v>100</c:v>
                </c:pt>
                <c:pt idx="7">
                  <c:v>111</c:v>
                </c:pt>
                <c:pt idx="8">
                  <c:v>110</c:v>
                </c:pt>
                <c:pt idx="9">
                  <c:v>87</c:v>
                </c:pt>
                <c:pt idx="10">
                  <c:v>107</c:v>
                </c:pt>
                <c:pt idx="11">
                  <c:v>104</c:v>
                </c:pt>
                <c:pt idx="12">
                  <c:v>100</c:v>
                </c:pt>
                <c:pt idx="13">
                  <c:v>97</c:v>
                </c:pt>
                <c:pt idx="14">
                  <c:v>100</c:v>
                </c:pt>
                <c:pt idx="15">
                  <c:v>99</c:v>
                </c:pt>
                <c:pt idx="16">
                  <c:v>105</c:v>
                </c:pt>
                <c:pt idx="17">
                  <c:v>103</c:v>
                </c:pt>
                <c:pt idx="18">
                  <c:v>114</c:v>
                </c:pt>
                <c:pt idx="19">
                  <c:v>109</c:v>
                </c:pt>
                <c:pt idx="20">
                  <c:v>100</c:v>
                </c:pt>
                <c:pt idx="21">
                  <c:v>111</c:v>
                </c:pt>
                <c:pt idx="22">
                  <c:v>100</c:v>
                </c:pt>
                <c:pt idx="23">
                  <c:v>92</c:v>
                </c:pt>
                <c:pt idx="24">
                  <c:v>112</c:v>
                </c:pt>
                <c:pt idx="25">
                  <c:v>115</c:v>
                </c:pt>
                <c:pt idx="26">
                  <c:v>110</c:v>
                </c:pt>
                <c:pt idx="27">
                  <c:v>110</c:v>
                </c:pt>
                <c:pt idx="28">
                  <c:v>105</c:v>
                </c:pt>
                <c:pt idx="29">
                  <c:v>108</c:v>
                </c:pt>
                <c:pt idx="30">
                  <c:v>93</c:v>
                </c:pt>
                <c:pt idx="31">
                  <c:v>108</c:v>
                </c:pt>
                <c:pt idx="32">
                  <c:v>113</c:v>
                </c:pt>
                <c:pt idx="33">
                  <c:v>108</c:v>
                </c:pt>
                <c:pt idx="34">
                  <c:v>105</c:v>
                </c:pt>
                <c:pt idx="35">
                  <c:v>109</c:v>
                </c:pt>
                <c:pt idx="36">
                  <c:v>98</c:v>
                </c:pt>
                <c:pt idx="37">
                  <c:v>113</c:v>
                </c:pt>
                <c:pt idx="38">
                  <c:v>106</c:v>
                </c:pt>
                <c:pt idx="39">
                  <c:v>103</c:v>
                </c:pt>
                <c:pt idx="40">
                  <c:v>103</c:v>
                </c:pt>
                <c:pt idx="41">
                  <c:v>112</c:v>
                </c:pt>
                <c:pt idx="42">
                  <c:v>105</c:v>
                </c:pt>
                <c:pt idx="43">
                  <c:v>108</c:v>
                </c:pt>
                <c:pt idx="44">
                  <c:v>114</c:v>
                </c:pt>
                <c:pt idx="45">
                  <c:v>102</c:v>
                </c:pt>
                <c:pt idx="46">
                  <c:v>95</c:v>
                </c:pt>
                <c:pt idx="47">
                  <c:v>110</c:v>
                </c:pt>
                <c:pt idx="48">
                  <c:v>106</c:v>
                </c:pt>
                <c:pt idx="49">
                  <c:v>114</c:v>
                </c:pt>
                <c:pt idx="50">
                  <c:v>108</c:v>
                </c:pt>
                <c:pt idx="51">
                  <c:v>107</c:v>
                </c:pt>
                <c:pt idx="52">
                  <c:v>110</c:v>
                </c:pt>
                <c:pt idx="53">
                  <c:v>103</c:v>
                </c:pt>
                <c:pt idx="54">
                  <c:v>108</c:v>
                </c:pt>
                <c:pt idx="55">
                  <c:v>100</c:v>
                </c:pt>
                <c:pt idx="56">
                  <c:v>101</c:v>
                </c:pt>
                <c:pt idx="57">
                  <c:v>102</c:v>
                </c:pt>
                <c:pt idx="58">
                  <c:v>114</c:v>
                </c:pt>
                <c:pt idx="59">
                  <c:v>113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7030656"/>
        <c:axId val="227031232"/>
      </c:scatterChart>
      <c:valAx>
        <c:axId val="227030656"/>
        <c:scaling>
          <c:orientation val="minMax"/>
          <c:max val="61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200">
                    <a:latin typeface="Helvetica"/>
                    <a:cs typeface="Helvetica"/>
                  </a:defRPr>
                </a:pPr>
                <a:r>
                  <a:rPr lang="en-US" sz="1200">
                    <a:latin typeface="Helvetica"/>
                    <a:cs typeface="Helvetica"/>
                  </a:rPr>
                  <a:t>Measurement</a:t>
                </a:r>
                <a:r>
                  <a:rPr lang="en-US" sz="1200" baseline="0">
                    <a:latin typeface="Helvetica"/>
                    <a:cs typeface="Helvetica"/>
                  </a:rPr>
                  <a:t> point</a:t>
                </a:r>
                <a:endParaRPr lang="en-US" sz="1200">
                  <a:latin typeface="Helvetica"/>
                  <a:cs typeface="Helvetica"/>
                </a:endParaRPr>
              </a:p>
            </c:rich>
          </c:tx>
          <c:layout/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Helvetica"/>
                <a:cs typeface="Helvetica"/>
              </a:defRPr>
            </a:pPr>
            <a:endParaRPr lang="es-CL"/>
          </a:p>
        </c:txPr>
        <c:crossAx val="227031232"/>
        <c:crosses val="autoZero"/>
        <c:crossBetween val="midCat"/>
        <c:majorUnit val="2"/>
      </c:valAx>
      <c:valAx>
        <c:axId val="22703123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>
                    <a:latin typeface="Helvetica"/>
                    <a:cs typeface="Helvetica"/>
                  </a:defRPr>
                </a:pPr>
                <a:r>
                  <a:rPr lang="en-US" sz="1200">
                    <a:latin typeface="Helvetica"/>
                    <a:cs typeface="Helvetica"/>
                  </a:rPr>
                  <a:t>Resistivity</a:t>
                </a:r>
                <a:r>
                  <a:rPr lang="en-US" sz="1200" baseline="0">
                    <a:latin typeface="Helvetica"/>
                    <a:cs typeface="Helvetica"/>
                  </a:rPr>
                  <a:t> [</a:t>
                </a:r>
                <a:r>
                  <a:rPr lang="el-GR" sz="1200" baseline="0">
                    <a:latin typeface="Helvetica"/>
                    <a:cs typeface="Helvetica"/>
                  </a:rPr>
                  <a:t>Ω/□</a:t>
                </a:r>
                <a:r>
                  <a:rPr lang="en-US" sz="1200" baseline="0">
                    <a:latin typeface="Helvetica"/>
                    <a:cs typeface="Helvetica"/>
                  </a:rPr>
                  <a:t>]</a:t>
                </a:r>
                <a:endParaRPr lang="en-US" sz="1200">
                  <a:latin typeface="Helvetica"/>
                  <a:cs typeface="Helvetica"/>
                </a:endParaRPr>
              </a:p>
            </c:rich>
          </c:tx>
          <c:layout>
            <c:manualLayout>
              <c:xMode val="edge"/>
              <c:yMode val="edge"/>
              <c:x val="1.69286577992745E-2"/>
              <c:y val="0.24838047805271601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Helvetica"/>
                <a:cs typeface="Helvetica"/>
              </a:defRPr>
            </a:pPr>
            <a:endParaRPr lang="es-CL"/>
          </a:p>
        </c:txPr>
        <c:crossAx val="227030656"/>
        <c:crosses val="autoZero"/>
        <c:crossBetween val="midCat"/>
      </c:valAx>
      <c:spPr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ln w="28575" cmpd="sng">
      <a:noFill/>
    </a:ln>
  </c:spPr>
  <c:printSettings>
    <c:headerFooter/>
    <c:pageMargins b="1" l="0.75" r="0.75" t="1" header="0.5" footer="0.5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'Half Strip 4'!$B$185</c:f>
              <c:strCache>
                <c:ptCount val="1"/>
                <c:pt idx="0">
                  <c:v>GS1P4 SA1-1</c:v>
                </c:pt>
              </c:strCache>
            </c:strRef>
          </c:tx>
          <c:spPr>
            <a:ln w="47625">
              <a:noFill/>
            </a:ln>
          </c:spPr>
          <c:xVal>
            <c:numRef>
              <c:f>'Half Strip 4'!$C$185:$C$187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xVal>
          <c:yVal>
            <c:numRef>
              <c:f>'Half Strip 4'!$D$185:$D$187</c:f>
              <c:numCache>
                <c:formatCode>General</c:formatCode>
                <c:ptCount val="3"/>
                <c:pt idx="0">
                  <c:v>1.43</c:v>
                </c:pt>
                <c:pt idx="1">
                  <c:v>1.44</c:v>
                </c:pt>
                <c:pt idx="2">
                  <c:v>1.43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'Half Strip 4'!$B$188</c:f>
              <c:strCache>
                <c:ptCount val="1"/>
                <c:pt idx="0">
                  <c:v>GS1P4 SA2 -2</c:v>
                </c:pt>
              </c:strCache>
            </c:strRef>
          </c:tx>
          <c:spPr>
            <a:ln w="47625">
              <a:noFill/>
            </a:ln>
          </c:spPr>
          <c:xVal>
            <c:numRef>
              <c:f>'Half Strip 4'!$C$188:$C$191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xVal>
          <c:yVal>
            <c:numRef>
              <c:f>'Half Strip 4'!$D$188:$D$191</c:f>
              <c:numCache>
                <c:formatCode>General</c:formatCode>
                <c:ptCount val="4"/>
                <c:pt idx="0">
                  <c:v>1.4650000000000001</c:v>
                </c:pt>
                <c:pt idx="1">
                  <c:v>1.41</c:v>
                </c:pt>
                <c:pt idx="2">
                  <c:v>1.415</c:v>
                </c:pt>
                <c:pt idx="3">
                  <c:v>1.47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'Half Strip 4'!$B$192</c:f>
              <c:strCache>
                <c:ptCount val="1"/>
                <c:pt idx="0">
                  <c:v>GS1P4 SA3-2</c:v>
                </c:pt>
              </c:strCache>
            </c:strRef>
          </c:tx>
          <c:spPr>
            <a:ln w="47625">
              <a:noFill/>
            </a:ln>
          </c:spPr>
          <c:xVal>
            <c:numRef>
              <c:f>'Half Strip 4'!$C$192:$C$195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xVal>
          <c:yVal>
            <c:numRef>
              <c:f>'Half Strip 4'!$D$192:$D$195</c:f>
              <c:numCache>
                <c:formatCode>General</c:formatCode>
                <c:ptCount val="4"/>
                <c:pt idx="0">
                  <c:v>1.43</c:v>
                </c:pt>
                <c:pt idx="1">
                  <c:v>1.44</c:v>
                </c:pt>
                <c:pt idx="2">
                  <c:v>1.4350000000000001</c:v>
                </c:pt>
                <c:pt idx="3">
                  <c:v>1.425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'Half Strip 4'!$B$196</c:f>
              <c:strCache>
                <c:ptCount val="1"/>
                <c:pt idx="0">
                  <c:v>GS1P4 SA4-2</c:v>
                </c:pt>
              </c:strCache>
            </c:strRef>
          </c:tx>
          <c:spPr>
            <a:ln w="47625">
              <a:noFill/>
            </a:ln>
          </c:spPr>
          <c:xVal>
            <c:numRef>
              <c:f>'Half Strip 4'!$C$196:$C$199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xVal>
          <c:yVal>
            <c:numRef>
              <c:f>'Half Strip 4'!$D$196:$D$199</c:f>
              <c:numCache>
                <c:formatCode>General</c:formatCode>
                <c:ptCount val="4"/>
                <c:pt idx="0">
                  <c:v>1.44</c:v>
                </c:pt>
                <c:pt idx="1">
                  <c:v>1.4350000000000001</c:v>
                </c:pt>
                <c:pt idx="2">
                  <c:v>1.44</c:v>
                </c:pt>
                <c:pt idx="3">
                  <c:v>1.4350000000000001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'Half Strip 4'!$B$200</c:f>
              <c:strCache>
                <c:ptCount val="1"/>
                <c:pt idx="0">
                  <c:v>GS1P4 SA5-2</c:v>
                </c:pt>
              </c:strCache>
            </c:strRef>
          </c:tx>
          <c:spPr>
            <a:ln w="47625">
              <a:noFill/>
            </a:ln>
          </c:spPr>
          <c:xVal>
            <c:numRef>
              <c:f>'Half Strip 4'!$C$200:$C$203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xVal>
          <c:yVal>
            <c:numRef>
              <c:f>'Half Strip 4'!$D$200:$D$203</c:f>
              <c:numCache>
                <c:formatCode>General</c:formatCode>
                <c:ptCount val="4"/>
                <c:pt idx="0">
                  <c:v>1.425</c:v>
                </c:pt>
                <c:pt idx="1">
                  <c:v>1.42</c:v>
                </c:pt>
                <c:pt idx="2">
                  <c:v>1.44</c:v>
                </c:pt>
                <c:pt idx="3">
                  <c:v>1.425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716352"/>
        <c:axId val="207716928"/>
      </c:scatterChart>
      <c:valAx>
        <c:axId val="207716352"/>
        <c:scaling>
          <c:orientation val="minMax"/>
          <c:max val="5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200">
                    <a:latin typeface="Helvetica"/>
                    <a:cs typeface="Helvetica"/>
                  </a:defRPr>
                </a:pPr>
                <a:r>
                  <a:rPr lang="en-US" sz="1200">
                    <a:latin typeface="Helvetica"/>
                    <a:cs typeface="Helvetica"/>
                  </a:rPr>
                  <a:t>Measurement</a:t>
                </a:r>
                <a:r>
                  <a:rPr lang="en-US" sz="1200" baseline="0">
                    <a:latin typeface="Helvetica"/>
                    <a:cs typeface="Helvetica"/>
                  </a:rPr>
                  <a:t> point</a:t>
                </a:r>
                <a:endParaRPr lang="en-US" sz="1200">
                  <a:latin typeface="Helvetica"/>
                  <a:cs typeface="Helvetica"/>
                </a:endParaRPr>
              </a:p>
            </c:rich>
          </c:tx>
          <c:layout/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Helvetica"/>
                <a:cs typeface="Helvetica"/>
              </a:defRPr>
            </a:pPr>
            <a:endParaRPr lang="es-CL"/>
          </a:p>
        </c:txPr>
        <c:crossAx val="207716928"/>
        <c:crosses val="autoZero"/>
        <c:crossBetween val="midCat"/>
        <c:majorUnit val="1"/>
      </c:valAx>
      <c:valAx>
        <c:axId val="2077169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>
                    <a:latin typeface="Helvetica"/>
                    <a:cs typeface="Helvetica"/>
                  </a:defRPr>
                </a:pPr>
                <a:r>
                  <a:rPr lang="en-CA" sz="1200">
                    <a:latin typeface="Helvetica"/>
                    <a:cs typeface="Helvetica"/>
                  </a:rPr>
                  <a:t>Thickness [mm]</a:t>
                </a:r>
                <a:endParaRPr lang="en-US" sz="1200">
                  <a:latin typeface="Helvetica"/>
                  <a:cs typeface="Helvetica"/>
                </a:endParaRPr>
              </a:p>
            </c:rich>
          </c:tx>
          <c:layout>
            <c:manualLayout>
              <c:xMode val="edge"/>
              <c:yMode val="edge"/>
              <c:x val="1.69286577992745E-2"/>
              <c:y val="0.24838047805271601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Helvetica"/>
                <a:cs typeface="Helvetica"/>
              </a:defRPr>
            </a:pPr>
            <a:endParaRPr lang="es-CL"/>
          </a:p>
        </c:txPr>
        <c:crossAx val="207716352"/>
        <c:crosses val="autoZero"/>
        <c:crossBetween val="midCat"/>
      </c:valAx>
      <c:spPr>
        <a:ln w="12700">
          <a:solidFill>
            <a:schemeClr val="tx1"/>
          </a:solidFill>
        </a:ln>
      </c:spPr>
    </c:plotArea>
    <c:legend>
      <c:legendPos val="r"/>
      <c:layout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200"/>
          </a:pPr>
          <a:endParaRPr lang="es-CL"/>
        </a:p>
      </c:txPr>
    </c:legend>
    <c:plotVisOnly val="1"/>
    <c:dispBlanksAs val="gap"/>
    <c:showDLblsOverMax val="0"/>
  </c:chart>
  <c:spPr>
    <a:ln w="28575" cmpd="sng">
      <a:noFill/>
    </a:ln>
  </c:spPr>
  <c:printSettings>
    <c:headerFooter/>
    <c:pageMargins b="1" l="0.75" r="0.75" t="1" header="0.5" footer="0.5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'Half Strip 4'!$B$221</c:f>
              <c:strCache>
                <c:ptCount val="1"/>
                <c:pt idx="0">
                  <c:v>GS1P24 SCWR-2</c:v>
                </c:pt>
              </c:strCache>
            </c:strRef>
          </c:tx>
          <c:spPr>
            <a:ln w="47625">
              <a:noFill/>
            </a:ln>
          </c:spPr>
          <c:xVal>
            <c:numRef>
              <c:f>'Half Strip 4'!$C$221:$C$226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'Half Strip 4'!$D$221:$D$226</c:f>
              <c:numCache>
                <c:formatCode>General</c:formatCode>
                <c:ptCount val="6"/>
                <c:pt idx="0">
                  <c:v>1.4750000000000001</c:v>
                </c:pt>
                <c:pt idx="1">
                  <c:v>1.4750000000000001</c:v>
                </c:pt>
                <c:pt idx="2">
                  <c:v>1.48</c:v>
                </c:pt>
                <c:pt idx="3">
                  <c:v>1.4750000000000001</c:v>
                </c:pt>
                <c:pt idx="4">
                  <c:v>1.48</c:v>
                </c:pt>
                <c:pt idx="5">
                  <c:v>1.48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'Half Strip 4'!$B$227</c:f>
              <c:strCache>
                <c:ptCount val="1"/>
                <c:pt idx="0">
                  <c:v>GS1P1234 sCWR-5</c:v>
                </c:pt>
              </c:strCache>
            </c:strRef>
          </c:tx>
          <c:spPr>
            <a:ln w="47625">
              <a:noFill/>
            </a:ln>
          </c:spPr>
          <c:xVal>
            <c:numRef>
              <c:f>'Half Strip 4'!$C$227:$C$229</c:f>
              <c:numCache>
                <c:formatCode>General</c:formatCode>
                <c:ptCount val="3"/>
                <c:pt idx="0">
                  <c:v>7</c:v>
                </c:pt>
                <c:pt idx="1">
                  <c:v>8</c:v>
                </c:pt>
                <c:pt idx="2">
                  <c:v>9</c:v>
                </c:pt>
              </c:numCache>
            </c:numRef>
          </c:xVal>
          <c:yVal>
            <c:numRef>
              <c:f>'Half Strip 4'!$D$227:$D$229</c:f>
              <c:numCache>
                <c:formatCode>General</c:formatCode>
                <c:ptCount val="3"/>
                <c:pt idx="0">
                  <c:v>1.4650000000000001</c:v>
                </c:pt>
                <c:pt idx="1">
                  <c:v>1.4650000000000001</c:v>
                </c:pt>
                <c:pt idx="2">
                  <c:v>1.47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'Half Strip 4'!$B$230</c:f>
              <c:strCache>
                <c:ptCount val="1"/>
                <c:pt idx="0">
                  <c:v>GS1P24 SCWRM-2</c:v>
                </c:pt>
              </c:strCache>
            </c:strRef>
          </c:tx>
          <c:spPr>
            <a:ln w="47625">
              <a:noFill/>
            </a:ln>
          </c:spPr>
          <c:xVal>
            <c:numRef>
              <c:f>'Half Strip 4'!$C$230:$C$235</c:f>
              <c:numCache>
                <c:formatCode>General</c:formatCode>
                <c:ptCount val="6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</c:numCache>
            </c:numRef>
          </c:xVal>
          <c:yVal>
            <c:numRef>
              <c:f>'Half Strip 4'!$D$230:$D$235</c:f>
              <c:numCache>
                <c:formatCode>General</c:formatCode>
                <c:ptCount val="6"/>
                <c:pt idx="0">
                  <c:v>1.47</c:v>
                </c:pt>
                <c:pt idx="1">
                  <c:v>1.47</c:v>
                </c:pt>
                <c:pt idx="2">
                  <c:v>1.4750000000000001</c:v>
                </c:pt>
                <c:pt idx="3">
                  <c:v>1.48</c:v>
                </c:pt>
                <c:pt idx="4">
                  <c:v>1.47</c:v>
                </c:pt>
                <c:pt idx="5">
                  <c:v>1.47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'Half Strip 4'!$B$236</c:f>
              <c:strCache>
                <c:ptCount val="1"/>
                <c:pt idx="0">
                  <c:v>GS1P4 LCWR-2</c:v>
                </c:pt>
              </c:strCache>
            </c:strRef>
          </c:tx>
          <c:spPr>
            <a:ln w="47625">
              <a:noFill/>
            </a:ln>
          </c:spPr>
          <c:xVal>
            <c:numRef>
              <c:f>'Half Strip 4'!$C$236:$C$239</c:f>
              <c:numCache>
                <c:formatCode>General</c:formatCode>
                <c:ptCount val="4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</c:numCache>
            </c:numRef>
          </c:xVal>
          <c:yVal>
            <c:numRef>
              <c:f>'Half Strip 4'!$D$236:$D$239</c:f>
              <c:numCache>
                <c:formatCode>General</c:formatCode>
                <c:ptCount val="4"/>
                <c:pt idx="0">
                  <c:v>1.47</c:v>
                </c:pt>
                <c:pt idx="1">
                  <c:v>1.48</c:v>
                </c:pt>
                <c:pt idx="2">
                  <c:v>1.4750000000000001</c:v>
                </c:pt>
                <c:pt idx="3">
                  <c:v>1.4750000000000001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719232"/>
        <c:axId val="207719808"/>
      </c:scatterChart>
      <c:valAx>
        <c:axId val="207719232"/>
        <c:scaling>
          <c:orientation val="minMax"/>
          <c:max val="2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200">
                    <a:latin typeface="Helvetica"/>
                    <a:cs typeface="Helvetica"/>
                  </a:defRPr>
                </a:pPr>
                <a:r>
                  <a:rPr lang="en-US" sz="1200">
                    <a:latin typeface="Helvetica"/>
                    <a:cs typeface="Helvetica"/>
                  </a:rPr>
                  <a:t>Measurement</a:t>
                </a:r>
                <a:r>
                  <a:rPr lang="en-US" sz="1200" baseline="0">
                    <a:latin typeface="Helvetica"/>
                    <a:cs typeface="Helvetica"/>
                  </a:rPr>
                  <a:t> point</a:t>
                </a:r>
                <a:endParaRPr lang="en-US" sz="1200">
                  <a:latin typeface="Helvetica"/>
                  <a:cs typeface="Helvetica"/>
                </a:endParaRPr>
              </a:p>
            </c:rich>
          </c:tx>
          <c:layout/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Helvetica"/>
                <a:cs typeface="Helvetica"/>
              </a:defRPr>
            </a:pPr>
            <a:endParaRPr lang="es-CL"/>
          </a:p>
        </c:txPr>
        <c:crossAx val="207719808"/>
        <c:crosses val="autoZero"/>
        <c:crossBetween val="midCat"/>
        <c:majorUnit val="4"/>
      </c:valAx>
      <c:valAx>
        <c:axId val="20771980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>
                    <a:latin typeface="Helvetica"/>
                    <a:cs typeface="Helvetica"/>
                  </a:defRPr>
                </a:pPr>
                <a:r>
                  <a:rPr lang="en-CA" sz="1200">
                    <a:latin typeface="Helvetica"/>
                    <a:cs typeface="Helvetica"/>
                  </a:rPr>
                  <a:t>Thickness [mm]</a:t>
                </a:r>
                <a:endParaRPr lang="en-US" sz="1200">
                  <a:latin typeface="Helvetica"/>
                  <a:cs typeface="Helvetica"/>
                </a:endParaRPr>
              </a:p>
            </c:rich>
          </c:tx>
          <c:layout>
            <c:manualLayout>
              <c:xMode val="edge"/>
              <c:yMode val="edge"/>
              <c:x val="1.69286577992745E-2"/>
              <c:y val="0.24838047805271601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Helvetica"/>
                <a:cs typeface="Helvetica"/>
              </a:defRPr>
            </a:pPr>
            <a:endParaRPr lang="es-CL"/>
          </a:p>
        </c:txPr>
        <c:crossAx val="207719232"/>
        <c:crosses val="autoZero"/>
        <c:crossBetween val="midCat"/>
      </c:valAx>
      <c:spPr>
        <a:ln w="12700">
          <a:solidFill>
            <a:schemeClr val="tx1"/>
          </a:solidFill>
        </a:ln>
      </c:spPr>
    </c:plotArea>
    <c:legend>
      <c:legendPos val="r"/>
      <c:layout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200">
              <a:latin typeface="Helvetica" charset="0"/>
              <a:ea typeface="Helvetica" charset="0"/>
              <a:cs typeface="Helvetica" charset="0"/>
            </a:defRPr>
          </a:pPr>
          <a:endParaRPr lang="es-CL"/>
        </a:p>
      </c:txPr>
    </c:legend>
    <c:plotVisOnly val="1"/>
    <c:dispBlanksAs val="gap"/>
    <c:showDLblsOverMax val="0"/>
  </c:chart>
  <c:spPr>
    <a:ln w="28575" cmpd="sng">
      <a:noFill/>
    </a:ln>
  </c:spPr>
  <c:printSettings>
    <c:headerFooter/>
    <c:pageMargins b="1" l="0.75" r="0.75" t="1" header="0.5" footer="0.5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USM</c:v>
          </c:tx>
          <c:cat>
            <c:numRef>
              <c:f>'Half Strip 4'!$B$70:$B$88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'Half Strip 4'!$C$70:$C$88</c:f>
              <c:numCache>
                <c:formatCode>General</c:formatCode>
                <c:ptCount val="19"/>
                <c:pt idx="0">
                  <c:v>2.9950000000000001</c:v>
                </c:pt>
                <c:pt idx="1">
                  <c:v>3.0249999999999999</c:v>
                </c:pt>
                <c:pt idx="2">
                  <c:v>3.01</c:v>
                </c:pt>
                <c:pt idx="3">
                  <c:v>2.9950000000000001</c:v>
                </c:pt>
                <c:pt idx="4">
                  <c:v>3.01</c:v>
                </c:pt>
                <c:pt idx="5">
                  <c:v>2.9849999999999999</c:v>
                </c:pt>
                <c:pt idx="6">
                  <c:v>2.97</c:v>
                </c:pt>
                <c:pt idx="7">
                  <c:v>2.97</c:v>
                </c:pt>
                <c:pt idx="8">
                  <c:v>2.98</c:v>
                </c:pt>
                <c:pt idx="9">
                  <c:v>2.9750000000000001</c:v>
                </c:pt>
                <c:pt idx="10">
                  <c:v>3.01</c:v>
                </c:pt>
                <c:pt idx="11">
                  <c:v>2.97</c:v>
                </c:pt>
                <c:pt idx="12">
                  <c:v>3.02</c:v>
                </c:pt>
                <c:pt idx="13">
                  <c:v>3.0249999999999999</c:v>
                </c:pt>
                <c:pt idx="14">
                  <c:v>2.99</c:v>
                </c:pt>
                <c:pt idx="15">
                  <c:v>3.0049999999999999</c:v>
                </c:pt>
                <c:pt idx="16">
                  <c:v>2.98</c:v>
                </c:pt>
                <c:pt idx="17">
                  <c:v>2.9750000000000001</c:v>
                </c:pt>
                <c:pt idx="18">
                  <c:v>3.01</c:v>
                </c:pt>
              </c:numCache>
            </c:numRef>
          </c:val>
          <c:smooth val="0"/>
        </c:ser>
        <c:ser>
          <c:idx val="2"/>
          <c:order val="1"/>
          <c:tx>
            <c:v>Expectation</c:v>
          </c:tx>
          <c:cat>
            <c:numRef>
              <c:f>'Half Strip 4'!$B$70:$B$88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'Half Strip 4'!$D$70:$D$88</c:f>
              <c:numCache>
                <c:formatCode>0.000</c:formatCode>
                <c:ptCount val="19"/>
                <c:pt idx="0">
                  <c:v>2.9950000000000001</c:v>
                </c:pt>
                <c:pt idx="1">
                  <c:v>3.0049999999999999</c:v>
                </c:pt>
                <c:pt idx="2">
                  <c:v>2.99</c:v>
                </c:pt>
                <c:pt idx="3">
                  <c:v>2.9649999999999999</c:v>
                </c:pt>
                <c:pt idx="4">
                  <c:v>3</c:v>
                </c:pt>
                <c:pt idx="5">
                  <c:v>2.9699999999999998</c:v>
                </c:pt>
                <c:pt idx="6">
                  <c:v>2.9699999999999998</c:v>
                </c:pt>
                <c:pt idx="7">
                  <c:v>2.9750000000000001</c:v>
                </c:pt>
                <c:pt idx="8">
                  <c:v>2.9849999999999999</c:v>
                </c:pt>
                <c:pt idx="9">
                  <c:v>2.9550000000000001</c:v>
                </c:pt>
                <c:pt idx="10">
                  <c:v>2.98</c:v>
                </c:pt>
                <c:pt idx="11">
                  <c:v>2.96</c:v>
                </c:pt>
                <c:pt idx="12">
                  <c:v>3.0049999999999999</c:v>
                </c:pt>
                <c:pt idx="13">
                  <c:v>3.0049999999999999</c:v>
                </c:pt>
                <c:pt idx="14">
                  <c:v>2.9950000000000001</c:v>
                </c:pt>
                <c:pt idx="15">
                  <c:v>2.99</c:v>
                </c:pt>
                <c:pt idx="16">
                  <c:v>2.99</c:v>
                </c:pt>
                <c:pt idx="17">
                  <c:v>2.9750000000000001</c:v>
                </c:pt>
                <c:pt idx="18">
                  <c:v>2.9950000000000001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944512"/>
        <c:axId val="207722112"/>
      </c:lineChart>
      <c:catAx>
        <c:axId val="226944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>
                    <a:latin typeface="Helvetica"/>
                    <a:cs typeface="Helvetica"/>
                  </a:defRPr>
                </a:pPr>
                <a:r>
                  <a:rPr lang="en-US" sz="1200">
                    <a:latin typeface="Helvetica"/>
                    <a:cs typeface="Helvetica"/>
                  </a:rPr>
                  <a:t>Measurement</a:t>
                </a:r>
                <a:r>
                  <a:rPr lang="en-US" sz="1200" baseline="0">
                    <a:latin typeface="Helvetica"/>
                    <a:cs typeface="Helvetica"/>
                  </a:rPr>
                  <a:t> point</a:t>
                </a:r>
                <a:endParaRPr lang="en-US" sz="1200">
                  <a:latin typeface="Helvetica"/>
                  <a:cs typeface="Helvetica"/>
                </a:endParaRPr>
              </a:p>
            </c:rich>
          </c:tx>
          <c:layout/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Helvetica"/>
                <a:cs typeface="Helvetica"/>
              </a:defRPr>
            </a:pPr>
            <a:endParaRPr lang="es-CL"/>
          </a:p>
        </c:txPr>
        <c:crossAx val="207722112"/>
        <c:crosses val="autoZero"/>
        <c:auto val="1"/>
        <c:lblAlgn val="ctr"/>
        <c:lblOffset val="100"/>
        <c:noMultiLvlLbl val="1"/>
      </c:catAx>
      <c:valAx>
        <c:axId val="20772211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>
                    <a:latin typeface="Helvetica"/>
                    <a:cs typeface="Helvetica"/>
                  </a:defRPr>
                </a:pPr>
                <a:r>
                  <a:rPr lang="en-US" sz="1200">
                    <a:latin typeface="Helvetica"/>
                    <a:cs typeface="Helvetica"/>
                  </a:rPr>
                  <a:t>Thickness [mm]</a:t>
                </a:r>
              </a:p>
            </c:rich>
          </c:tx>
          <c:layout>
            <c:manualLayout>
              <c:xMode val="edge"/>
              <c:yMode val="edge"/>
              <c:x val="1.9347037484885098E-2"/>
              <c:y val="0.208291391193027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Helvetica"/>
                <a:cs typeface="Helvetica"/>
              </a:defRPr>
            </a:pPr>
            <a:endParaRPr lang="es-CL"/>
          </a:p>
        </c:txPr>
        <c:crossAx val="226944512"/>
        <c:crosses val="autoZero"/>
        <c:crossBetween val="between"/>
      </c:valAx>
      <c:spPr>
        <a:ln w="12700">
          <a:solidFill>
            <a:schemeClr val="tx1"/>
          </a:solidFill>
        </a:ln>
      </c:spPr>
    </c:plotArea>
    <c:legend>
      <c:legendPos val="r"/>
      <c:layout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200"/>
          </a:pPr>
          <a:endParaRPr lang="es-CL"/>
        </a:p>
      </c:txPr>
    </c:legend>
    <c:plotVisOnly val="1"/>
    <c:dispBlanksAs val="gap"/>
    <c:showDLblsOverMax val="0"/>
  </c:chart>
  <c:spPr>
    <a:ln w="28575" cmpd="sng">
      <a:noFill/>
    </a:ln>
  </c:spPr>
  <c:printSettings>
    <c:headerFooter/>
    <c:pageMargins b="1" l="0.75" r="0.75" t="1" header="0.5" footer="0.5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surface3DChart>
        <c:wireframe val="0"/>
        <c:ser>
          <c:idx val="0"/>
          <c:order val="0"/>
          <c:tx>
            <c:strRef>
              <c:f>'Half Strip 4'!$M$93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chemeClr val="accent1"/>
            </a:solidFill>
            <a:ln/>
            <a:effectLst/>
            <a:sp3d/>
          </c:spPr>
          <c:cat>
            <c:numRef>
              <c:f>'Half Strip 4'!$L$94:$L$108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'Half Strip 4'!$M$94:$M$108</c:f>
              <c:numCache>
                <c:formatCode>0.00</c:formatCode>
                <c:ptCount val="1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</c:numCache>
            </c:numRef>
          </c:val>
        </c:ser>
        <c:ser>
          <c:idx val="1"/>
          <c:order val="1"/>
          <c:tx>
            <c:strRef>
              <c:f>'Half Strip 4'!$N$93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chemeClr val="accent2"/>
            </a:solidFill>
            <a:ln/>
            <a:effectLst/>
            <a:sp3d/>
          </c:spPr>
          <c:cat>
            <c:numRef>
              <c:f>'Half Strip 4'!$L$94:$L$108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'Half Strip 4'!$N$94:$N$108</c:f>
              <c:numCache>
                <c:formatCode>0.00</c:formatCode>
                <c:ptCount val="1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</c:numCache>
            </c:numRef>
          </c:val>
        </c:ser>
        <c:ser>
          <c:idx val="2"/>
          <c:order val="2"/>
          <c:tx>
            <c:strRef>
              <c:f>'Half Strip 4'!$O$93</c:f>
              <c:strCache>
                <c:ptCount val="1"/>
                <c:pt idx="0">
                  <c:v>3</c:v>
                </c:pt>
              </c:strCache>
            </c:strRef>
          </c:tx>
          <c:spPr>
            <a:solidFill>
              <a:schemeClr val="accent3"/>
            </a:solidFill>
            <a:ln/>
            <a:effectLst/>
            <a:sp3d/>
          </c:spPr>
          <c:cat>
            <c:numRef>
              <c:f>'Half Strip 4'!$L$94:$L$108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'Half Strip 4'!$O$94:$O$108</c:f>
              <c:numCache>
                <c:formatCode>0.00</c:formatCode>
                <c:ptCount val="1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</c:numCache>
            </c:numRef>
          </c:val>
        </c:ser>
        <c:ser>
          <c:idx val="3"/>
          <c:order val="3"/>
          <c:tx>
            <c:strRef>
              <c:f>'Half Strip 4'!$P$93</c:f>
              <c:strCache>
                <c:ptCount val="1"/>
                <c:pt idx="0">
                  <c:v>4</c:v>
                </c:pt>
              </c:strCache>
            </c:strRef>
          </c:tx>
          <c:spPr>
            <a:solidFill>
              <a:schemeClr val="accent4"/>
            </a:solidFill>
            <a:ln/>
            <a:effectLst/>
            <a:sp3d/>
          </c:spPr>
          <c:cat>
            <c:numRef>
              <c:f>'Half Strip 4'!$L$94:$L$108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'Half Strip 4'!$P$94:$P$108</c:f>
              <c:numCache>
                <c:formatCode>0.00</c:formatCode>
                <c:ptCount val="1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</c:numCache>
            </c:numRef>
          </c:val>
        </c:ser>
        <c:ser>
          <c:idx val="4"/>
          <c:order val="4"/>
          <c:tx>
            <c:strRef>
              <c:f>'Half Strip 4'!$Q$93</c:f>
              <c:strCache>
                <c:ptCount val="1"/>
                <c:pt idx="0">
                  <c:v>5</c:v>
                </c:pt>
              </c:strCache>
            </c:strRef>
          </c:tx>
          <c:spPr>
            <a:solidFill>
              <a:schemeClr val="accent5"/>
            </a:solidFill>
            <a:ln/>
            <a:effectLst/>
            <a:sp3d/>
          </c:spPr>
          <c:cat>
            <c:numRef>
              <c:f>'Half Strip 4'!$L$94:$L$108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'Half Strip 4'!$Q$94:$Q$108</c:f>
              <c:numCache>
                <c:formatCode>0.00</c:formatCode>
                <c:ptCount val="1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</c:numCache>
            </c:numRef>
          </c:val>
        </c:ser>
        <c:bandFmts>
          <c:bandFmt>
            <c:idx val="0"/>
            <c:spPr>
              <a:solidFill>
                <a:schemeClr val="accent1"/>
              </a:solidFill>
              <a:ln/>
              <a:effectLst/>
              <a:sp3d/>
            </c:spPr>
          </c:bandFmt>
          <c:bandFmt>
            <c:idx val="1"/>
            <c:spPr>
              <a:solidFill>
                <a:schemeClr val="accent2"/>
              </a:solidFill>
              <a:ln/>
              <a:effectLst/>
              <a:sp3d/>
            </c:spPr>
          </c:bandFmt>
          <c:bandFmt>
            <c:idx val="2"/>
            <c:spPr>
              <a:solidFill>
                <a:schemeClr val="accent3"/>
              </a:solidFill>
              <a:ln/>
              <a:effectLst/>
              <a:sp3d/>
            </c:spPr>
          </c:bandFmt>
          <c:bandFmt>
            <c:idx val="3"/>
            <c:spPr>
              <a:solidFill>
                <a:schemeClr val="accent4"/>
              </a:solidFill>
              <a:ln/>
              <a:effectLst/>
              <a:sp3d/>
            </c:spPr>
          </c:bandFmt>
          <c:bandFmt>
            <c:idx val="4"/>
            <c:spPr>
              <a:solidFill>
                <a:schemeClr val="accent5"/>
              </a:solidFill>
              <a:ln/>
              <a:effectLst/>
              <a:sp3d/>
            </c:spPr>
          </c:bandFmt>
          <c:bandFmt>
            <c:idx val="5"/>
            <c:spPr>
              <a:solidFill>
                <a:schemeClr val="accent6"/>
              </a:solidFill>
              <a:ln/>
              <a:effectLst/>
              <a:sp3d/>
            </c:spPr>
          </c:bandFmt>
          <c:bandFmt>
            <c:idx val="6"/>
            <c:spPr>
              <a:solidFill>
                <a:schemeClr val="accent1">
                  <a:lumMod val="60000"/>
                </a:schemeClr>
              </a:solidFill>
              <a:ln/>
              <a:effectLst/>
              <a:sp3d/>
            </c:spPr>
          </c:bandFmt>
          <c:bandFmt>
            <c:idx val="7"/>
            <c:spPr>
              <a:solidFill>
                <a:schemeClr val="accent2">
                  <a:lumMod val="60000"/>
                </a:schemeClr>
              </a:solidFill>
              <a:ln/>
              <a:effectLst/>
              <a:sp3d/>
            </c:spPr>
          </c:bandFmt>
          <c:bandFmt>
            <c:idx val="8"/>
            <c:spPr>
              <a:solidFill>
                <a:schemeClr val="accent3">
                  <a:lumMod val="60000"/>
                </a:schemeClr>
              </a:solidFill>
              <a:ln/>
              <a:effectLst/>
              <a:sp3d/>
            </c:spPr>
          </c:bandFmt>
          <c:bandFmt>
            <c:idx val="9"/>
            <c:spPr>
              <a:solidFill>
                <a:schemeClr val="accent4">
                  <a:lumMod val="60000"/>
                </a:schemeClr>
              </a:solidFill>
              <a:ln/>
              <a:effectLst/>
              <a:sp3d/>
            </c:spPr>
          </c:bandFmt>
          <c:bandFmt>
            <c:idx val="10"/>
            <c:spPr>
              <a:solidFill>
                <a:schemeClr val="accent5">
                  <a:lumMod val="60000"/>
                </a:schemeClr>
              </a:solidFill>
              <a:ln/>
              <a:effectLst/>
              <a:sp3d/>
            </c:spPr>
          </c:bandFmt>
          <c:bandFmt>
            <c:idx val="11"/>
            <c:spPr>
              <a:solidFill>
                <a:schemeClr val="accent6">
                  <a:lumMod val="60000"/>
                </a:schemeClr>
              </a:solidFill>
              <a:ln/>
              <a:effectLst/>
              <a:sp3d/>
            </c:spPr>
          </c:bandFmt>
          <c:bandFmt>
            <c:idx val="12"/>
            <c:spPr>
              <a:solidFill>
                <a:schemeClr val="accent1">
                  <a:lumMod val="80000"/>
                  <a:lumOff val="20000"/>
                </a:schemeClr>
              </a:solidFill>
              <a:ln/>
              <a:effectLst/>
              <a:sp3d/>
            </c:spPr>
          </c:bandFmt>
          <c:bandFmt>
            <c:idx val="13"/>
            <c:spPr>
              <a:solidFill>
                <a:schemeClr val="accent2">
                  <a:lumMod val="80000"/>
                  <a:lumOff val="20000"/>
                </a:schemeClr>
              </a:solidFill>
              <a:ln/>
              <a:effectLst/>
              <a:sp3d/>
            </c:spPr>
          </c:bandFmt>
          <c:bandFmt>
            <c:idx val="14"/>
            <c:spPr>
              <a:solidFill>
                <a:schemeClr val="accent3">
                  <a:lumMod val="80000"/>
                  <a:lumOff val="20000"/>
                </a:schemeClr>
              </a:solidFill>
              <a:ln/>
              <a:effectLst/>
              <a:sp3d/>
            </c:spPr>
          </c:bandFmt>
        </c:bandFmts>
        <c:axId val="228115456"/>
        <c:axId val="207723840"/>
        <c:axId val="227157248"/>
      </c:surface3DChart>
      <c:catAx>
        <c:axId val="228115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defRPr>
                </a:pPr>
                <a:r>
                  <a:rPr lang="en-US" sz="1300" b="1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rPr>
                  <a:t>Line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  <c:crossAx val="207723840"/>
        <c:crosses val="autoZero"/>
        <c:auto val="1"/>
        <c:lblAlgn val="ctr"/>
        <c:lblOffset val="100"/>
        <c:noMultiLvlLbl val="0"/>
      </c:catAx>
      <c:valAx>
        <c:axId val="207723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defRPr>
                </a:pPr>
                <a:r>
                  <a:rPr lang="en-US" sz="1300" b="1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rPr>
                  <a:t>Planarity [mm]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  <c:crossAx val="228115456"/>
        <c:crosses val="autoZero"/>
        <c:crossBetween val="midCat"/>
      </c:valAx>
      <c:serAx>
        <c:axId val="227157248"/>
        <c:scaling>
          <c:orientation val="minMax"/>
        </c:scaling>
        <c:delete val="0"/>
        <c:axPos val="b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defRPr>
                </a:pPr>
                <a:r>
                  <a:rPr lang="en-US" sz="1300" b="1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rPr>
                  <a:t>Point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  <c:crossAx val="207723840"/>
        <c:crosses val="autoZero"/>
      </c:ser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egendEntry>
        <c:idx val="5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egendEntry>
        <c:idx val="6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egendEntry>
        <c:idx val="7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egendEntry>
        <c:idx val="8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egendEntry>
        <c:idx val="9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ayout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300" b="1" i="0" u="none" strike="noStrike" kern="1200" baseline="0">
              <a:solidFill>
                <a:schemeClr val="tx1"/>
              </a:solidFill>
              <a:latin typeface="Helvetica" charset="0"/>
              <a:ea typeface="Helvetica" charset="0"/>
              <a:cs typeface="Helvetica" charset="0"/>
            </a:defRPr>
          </a:pPr>
          <a:endParaRPr lang="es-C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Measured</c:v>
          </c:tx>
          <c:cat>
            <c:numRef>
              <c:f>'Gas Volume 1'!$B$90:$B$108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'Gas Volume 1'!$C$90:$C$108</c:f>
              <c:numCache>
                <c:formatCode>General</c:formatCode>
                <c:ptCount val="19"/>
                <c:pt idx="0">
                  <c:v>6.11</c:v>
                </c:pt>
                <c:pt idx="1">
                  <c:v>6.2</c:v>
                </c:pt>
                <c:pt idx="2">
                  <c:v>5.96</c:v>
                </c:pt>
                <c:pt idx="3">
                  <c:v>5.93</c:v>
                </c:pt>
                <c:pt idx="4">
                  <c:v>6</c:v>
                </c:pt>
                <c:pt idx="5">
                  <c:v>6.08</c:v>
                </c:pt>
                <c:pt idx="6">
                  <c:v>5.98</c:v>
                </c:pt>
                <c:pt idx="7">
                  <c:v>5.96</c:v>
                </c:pt>
                <c:pt idx="8">
                  <c:v>5.94</c:v>
                </c:pt>
                <c:pt idx="9">
                  <c:v>5.98</c:v>
                </c:pt>
                <c:pt idx="10">
                  <c:v>5.97</c:v>
                </c:pt>
                <c:pt idx="11">
                  <c:v>5.92</c:v>
                </c:pt>
                <c:pt idx="12">
                  <c:v>5.93</c:v>
                </c:pt>
                <c:pt idx="13">
                  <c:v>5.92</c:v>
                </c:pt>
                <c:pt idx="14">
                  <c:v>5.99</c:v>
                </c:pt>
                <c:pt idx="15">
                  <c:v>6.03</c:v>
                </c:pt>
                <c:pt idx="16">
                  <c:v>5.99</c:v>
                </c:pt>
                <c:pt idx="17">
                  <c:v>5.98</c:v>
                </c:pt>
                <c:pt idx="18">
                  <c:v>5.97</c:v>
                </c:pt>
              </c:numCache>
            </c:numRef>
          </c:val>
          <c:smooth val="0"/>
        </c:ser>
        <c:ser>
          <c:idx val="1"/>
          <c:order val="1"/>
          <c:tx>
            <c:v>Expected</c:v>
          </c:tx>
          <c:cat>
            <c:numRef>
              <c:f>'Gas Volume 1'!$B$90:$B$108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'Gas Volume 1'!$D$90:$D$108</c:f>
              <c:numCache>
                <c:formatCode>General</c:formatCode>
                <c:ptCount val="19"/>
                <c:pt idx="0">
                  <c:v>5.9399999999999995</c:v>
                </c:pt>
                <c:pt idx="1">
                  <c:v>5.9499999999999993</c:v>
                </c:pt>
                <c:pt idx="2">
                  <c:v>5.9550000000000001</c:v>
                </c:pt>
                <c:pt idx="3">
                  <c:v>5.92</c:v>
                </c:pt>
                <c:pt idx="4">
                  <c:v>5.9399999999999995</c:v>
                </c:pt>
                <c:pt idx="5">
                  <c:v>5.9450000000000003</c:v>
                </c:pt>
                <c:pt idx="6">
                  <c:v>5.87</c:v>
                </c:pt>
                <c:pt idx="7">
                  <c:v>5.915</c:v>
                </c:pt>
                <c:pt idx="8">
                  <c:v>5.92</c:v>
                </c:pt>
                <c:pt idx="9">
                  <c:v>5.97</c:v>
                </c:pt>
                <c:pt idx="10">
                  <c:v>5.9649999999999999</c:v>
                </c:pt>
                <c:pt idx="11">
                  <c:v>5.9399999999999995</c:v>
                </c:pt>
                <c:pt idx="12">
                  <c:v>5.9399999999999995</c:v>
                </c:pt>
                <c:pt idx="13">
                  <c:v>5.9450000000000003</c:v>
                </c:pt>
                <c:pt idx="14">
                  <c:v>5.87</c:v>
                </c:pt>
                <c:pt idx="15">
                  <c:v>5.9399999999999995</c:v>
                </c:pt>
                <c:pt idx="16">
                  <c:v>5.9</c:v>
                </c:pt>
                <c:pt idx="17">
                  <c:v>5.93</c:v>
                </c:pt>
                <c:pt idx="18">
                  <c:v>5.87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578880"/>
        <c:axId val="227846400"/>
      </c:lineChart>
      <c:catAx>
        <c:axId val="163578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>
                    <a:latin typeface="Helvetica"/>
                    <a:cs typeface="Helvetica"/>
                  </a:defRPr>
                </a:pPr>
                <a:r>
                  <a:rPr lang="en-US" sz="1200">
                    <a:latin typeface="Helvetica"/>
                    <a:cs typeface="Helvetica"/>
                  </a:rPr>
                  <a:t>Measurement</a:t>
                </a:r>
                <a:r>
                  <a:rPr lang="en-US" sz="1200" baseline="0">
                    <a:latin typeface="Helvetica"/>
                    <a:cs typeface="Helvetica"/>
                  </a:rPr>
                  <a:t> point</a:t>
                </a:r>
                <a:endParaRPr lang="en-US" sz="1200">
                  <a:latin typeface="Helvetica"/>
                  <a:cs typeface="Helvetica"/>
                </a:endParaRPr>
              </a:p>
            </c:rich>
          </c:tx>
          <c:layout/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Helvetica"/>
                <a:cs typeface="Helvetica"/>
              </a:defRPr>
            </a:pPr>
            <a:endParaRPr lang="es-CL"/>
          </a:p>
        </c:txPr>
        <c:crossAx val="227846400"/>
        <c:crosses val="autoZero"/>
        <c:auto val="1"/>
        <c:lblAlgn val="ctr"/>
        <c:lblOffset val="100"/>
        <c:noMultiLvlLbl val="1"/>
      </c:catAx>
      <c:valAx>
        <c:axId val="22784640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>
                    <a:latin typeface="Helvetica"/>
                    <a:cs typeface="Helvetica"/>
                  </a:defRPr>
                </a:pPr>
                <a:r>
                  <a:rPr lang="en-US" sz="1200">
                    <a:latin typeface="Helvetica"/>
                    <a:cs typeface="Helvetica"/>
                  </a:rPr>
                  <a:t>Thickness [mm]</a:t>
                </a:r>
              </a:p>
            </c:rich>
          </c:tx>
          <c:layout>
            <c:manualLayout>
              <c:xMode val="edge"/>
              <c:yMode val="edge"/>
              <c:x val="1.69286577992745E-2"/>
              <c:y val="0.24838047805271601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Helvetica"/>
                <a:cs typeface="Helvetica"/>
              </a:defRPr>
            </a:pPr>
            <a:endParaRPr lang="es-CL"/>
          </a:p>
        </c:txPr>
        <c:crossAx val="163578880"/>
        <c:crosses val="autoZero"/>
        <c:crossBetween val="between"/>
      </c:valAx>
      <c:spPr>
        <a:ln w="12700">
          <a:solidFill>
            <a:schemeClr val="tx1"/>
          </a:solidFill>
        </a:ln>
      </c:spPr>
    </c:plotArea>
    <c:legend>
      <c:legendPos val="r"/>
      <c:layout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>
              <a:latin typeface="Helvetica" charset="0"/>
              <a:ea typeface="Helvetica" charset="0"/>
              <a:cs typeface="Helvetica" charset="0"/>
            </a:defRPr>
          </a:pPr>
          <a:endParaRPr lang="es-CL"/>
        </a:p>
      </c:txPr>
    </c:legend>
    <c:plotVisOnly val="1"/>
    <c:dispBlanksAs val="gap"/>
    <c:showDLblsOverMax val="0"/>
  </c:chart>
  <c:spPr>
    <a:ln w="28575" cmpd="sng">
      <a:noFill/>
    </a:ln>
  </c:sp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USM</c:v>
          </c:tx>
          <c:cat>
            <c:numRef>
              <c:f>'Half Pad 1'!$B$65:$B$83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'Half Pad 1'!$C$65:$C$83</c:f>
              <c:numCache>
                <c:formatCode>General</c:formatCode>
                <c:ptCount val="19"/>
                <c:pt idx="0">
                  <c:v>2.8650000000000002</c:v>
                </c:pt>
                <c:pt idx="1">
                  <c:v>2.9350000000000001</c:v>
                </c:pt>
                <c:pt idx="2">
                  <c:v>2.9249999999999998</c:v>
                </c:pt>
                <c:pt idx="3">
                  <c:v>2.9350000000000001</c:v>
                </c:pt>
                <c:pt idx="4">
                  <c:v>2.9750000000000001</c:v>
                </c:pt>
                <c:pt idx="5">
                  <c:v>2.9849999999999999</c:v>
                </c:pt>
                <c:pt idx="6">
                  <c:v>2.94</c:v>
                </c:pt>
                <c:pt idx="7">
                  <c:v>2.9649999999999999</c:v>
                </c:pt>
                <c:pt idx="8">
                  <c:v>2.92</c:v>
                </c:pt>
                <c:pt idx="9">
                  <c:v>2.96</c:v>
                </c:pt>
                <c:pt idx="10">
                  <c:v>2.9550000000000001</c:v>
                </c:pt>
                <c:pt idx="11">
                  <c:v>2.94</c:v>
                </c:pt>
                <c:pt idx="12">
                  <c:v>2.9550000000000001</c:v>
                </c:pt>
                <c:pt idx="13">
                  <c:v>2.9649999999999999</c:v>
                </c:pt>
                <c:pt idx="14">
                  <c:v>2.96</c:v>
                </c:pt>
                <c:pt idx="15">
                  <c:v>2.88</c:v>
                </c:pt>
                <c:pt idx="16">
                  <c:v>2.97</c:v>
                </c:pt>
                <c:pt idx="17">
                  <c:v>2.94</c:v>
                </c:pt>
                <c:pt idx="18">
                  <c:v>2.92</c:v>
                </c:pt>
              </c:numCache>
            </c:numRef>
          </c:val>
          <c:smooth val="0"/>
        </c:ser>
        <c:ser>
          <c:idx val="2"/>
          <c:order val="1"/>
          <c:tx>
            <c:v>Expectation</c:v>
          </c:tx>
          <c:cat>
            <c:numRef>
              <c:f>'Half Pad 1'!$B$65:$B$83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'Half Pad 1'!$D$65:$D$83</c:f>
              <c:numCache>
                <c:formatCode>0.000</c:formatCode>
                <c:ptCount val="19"/>
                <c:pt idx="0">
                  <c:v>2.87</c:v>
                </c:pt>
                <c:pt idx="1">
                  <c:v>2.86</c:v>
                </c:pt>
                <c:pt idx="2">
                  <c:v>2.835</c:v>
                </c:pt>
                <c:pt idx="3">
                  <c:v>2.88</c:v>
                </c:pt>
                <c:pt idx="4">
                  <c:v>2.8849999999999998</c:v>
                </c:pt>
                <c:pt idx="5">
                  <c:v>2.895</c:v>
                </c:pt>
                <c:pt idx="6">
                  <c:v>2.88</c:v>
                </c:pt>
                <c:pt idx="7">
                  <c:v>2.9850000000000003</c:v>
                </c:pt>
                <c:pt idx="8">
                  <c:v>2.89</c:v>
                </c:pt>
                <c:pt idx="9">
                  <c:v>2.9249999999999998</c:v>
                </c:pt>
                <c:pt idx="10">
                  <c:v>2.92</c:v>
                </c:pt>
                <c:pt idx="11">
                  <c:v>2.8849999999999998</c:v>
                </c:pt>
                <c:pt idx="12">
                  <c:v>2.835</c:v>
                </c:pt>
                <c:pt idx="13">
                  <c:v>2.85</c:v>
                </c:pt>
                <c:pt idx="14">
                  <c:v>2.9350000000000001</c:v>
                </c:pt>
                <c:pt idx="15">
                  <c:v>2.9299999999999997</c:v>
                </c:pt>
                <c:pt idx="16">
                  <c:v>2.96</c:v>
                </c:pt>
                <c:pt idx="17">
                  <c:v>2.9749999999999996</c:v>
                </c:pt>
                <c:pt idx="18">
                  <c:v>2.91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383296"/>
        <c:axId val="196723264"/>
      </c:lineChart>
      <c:catAx>
        <c:axId val="163383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>
                    <a:latin typeface="Helvetica"/>
                    <a:cs typeface="Helvetica"/>
                  </a:defRPr>
                </a:pPr>
                <a:r>
                  <a:rPr lang="en-US" sz="1200">
                    <a:latin typeface="Helvetica"/>
                    <a:cs typeface="Helvetica"/>
                  </a:rPr>
                  <a:t>Measurement</a:t>
                </a:r>
                <a:r>
                  <a:rPr lang="en-US" sz="1200" baseline="0">
                    <a:latin typeface="Helvetica"/>
                    <a:cs typeface="Helvetica"/>
                  </a:rPr>
                  <a:t> point</a:t>
                </a:r>
                <a:endParaRPr lang="en-US" sz="1200">
                  <a:latin typeface="Helvetica"/>
                  <a:cs typeface="Helvetica"/>
                </a:endParaRPr>
              </a:p>
            </c:rich>
          </c:tx>
          <c:layout/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Helvetica"/>
                <a:cs typeface="Helvetica"/>
              </a:defRPr>
            </a:pPr>
            <a:endParaRPr lang="es-CL"/>
          </a:p>
        </c:txPr>
        <c:crossAx val="196723264"/>
        <c:crosses val="autoZero"/>
        <c:auto val="1"/>
        <c:lblAlgn val="ctr"/>
        <c:lblOffset val="100"/>
        <c:noMultiLvlLbl val="1"/>
      </c:catAx>
      <c:valAx>
        <c:axId val="19672326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>
                    <a:latin typeface="Helvetica"/>
                    <a:cs typeface="Helvetica"/>
                  </a:defRPr>
                </a:pPr>
                <a:r>
                  <a:rPr lang="en-US" sz="1200">
                    <a:latin typeface="Helvetica"/>
                    <a:cs typeface="Helvetica"/>
                  </a:rPr>
                  <a:t>Thickness [mm]</a:t>
                </a:r>
              </a:p>
            </c:rich>
          </c:tx>
          <c:layout>
            <c:manualLayout>
              <c:xMode val="edge"/>
              <c:yMode val="edge"/>
              <c:x val="1.9347037484885098E-2"/>
              <c:y val="0.208291391193027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Helvetica"/>
                <a:cs typeface="Helvetica"/>
              </a:defRPr>
            </a:pPr>
            <a:endParaRPr lang="es-CL"/>
          </a:p>
        </c:txPr>
        <c:crossAx val="163383296"/>
        <c:crosses val="autoZero"/>
        <c:crossBetween val="between"/>
      </c:valAx>
      <c:spPr>
        <a:ln w="12700">
          <a:solidFill>
            <a:schemeClr val="tx1"/>
          </a:solidFill>
        </a:ln>
      </c:spPr>
    </c:plotArea>
    <c:legend>
      <c:legendPos val="r"/>
      <c:layout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200"/>
          </a:pPr>
          <a:endParaRPr lang="es-CL"/>
        </a:p>
      </c:txPr>
    </c:legend>
    <c:plotVisOnly val="1"/>
    <c:dispBlanksAs val="gap"/>
    <c:showDLblsOverMax val="0"/>
  </c:chart>
  <c:spPr>
    <a:ln w="28575" cmpd="sng">
      <a:noFill/>
    </a:ln>
  </c:spPr>
  <c:printSettings>
    <c:headerFooter/>
    <c:pageMargins b="1" l="0.75" r="0.75" t="1" header="0.5" footer="0.5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Gas Volume Planarity with</a:t>
            </a:r>
            <a:r>
              <a:rPr lang="en-US" sz="1600" baseline="0"/>
              <a:t> Vacuum</a:t>
            </a:r>
            <a:endParaRPr lang="en-US" sz="1600"/>
          </a:p>
        </c:rich>
      </c:tx>
      <c:layout/>
      <c:overlay val="1"/>
    </c:title>
    <c:autoTitleDeleted val="0"/>
    <c:view3D>
      <c:rotX val="15"/>
      <c:rotY val="2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231803392232577"/>
          <c:y val="0.12240524532021478"/>
          <c:w val="0.63820017080597136"/>
          <c:h val="0.76748224404646703"/>
        </c:manualLayout>
      </c:layout>
      <c:surface3DChart>
        <c:wireframe val="0"/>
        <c:ser>
          <c:idx val="0"/>
          <c:order val="0"/>
          <c:tx>
            <c:strRef>
              <c:f>'Gas Volume 1'!$M$33</c:f>
              <c:strCache>
                <c:ptCount val="1"/>
                <c:pt idx="0">
                  <c:v>1</c:v>
                </c:pt>
              </c:strCache>
            </c:strRef>
          </c:tx>
          <c:cat>
            <c:numRef>
              <c:f>'Gas Volume 1'!$L$34:$L$48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'Gas Volume 1'!$M$34:$M$48</c:f>
              <c:numCache>
                <c:formatCode>0.00</c:formatCode>
                <c:ptCount val="1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100</c:v>
                </c:pt>
                <c:pt idx="14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'Gas Volume 1'!$N$33</c:f>
              <c:strCache>
                <c:ptCount val="1"/>
                <c:pt idx="0">
                  <c:v>2</c:v>
                </c:pt>
              </c:strCache>
            </c:strRef>
          </c:tx>
          <c:cat>
            <c:numRef>
              <c:f>'Gas Volume 1'!$L$34:$L$48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'Gas Volume 1'!$N$34:$N$48</c:f>
              <c:numCache>
                <c:formatCode>0.00</c:formatCode>
                <c:ptCount val="1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100</c:v>
                </c:pt>
              </c:numCache>
            </c:numRef>
          </c:val>
        </c:ser>
        <c:ser>
          <c:idx val="2"/>
          <c:order val="2"/>
          <c:tx>
            <c:strRef>
              <c:f>'Gas Volume 1'!$O$33</c:f>
              <c:strCache>
                <c:ptCount val="1"/>
                <c:pt idx="0">
                  <c:v>3</c:v>
                </c:pt>
              </c:strCache>
            </c:strRef>
          </c:tx>
          <c:cat>
            <c:numRef>
              <c:f>'Gas Volume 1'!$L$34:$L$48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'Gas Volume 1'!$O$34:$O$48</c:f>
              <c:numCache>
                <c:formatCode>0.00</c:formatCode>
                <c:ptCount val="1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</c:numCache>
            </c:numRef>
          </c:val>
        </c:ser>
        <c:ser>
          <c:idx val="3"/>
          <c:order val="3"/>
          <c:tx>
            <c:strRef>
              <c:f>'Gas Volume 1'!$P$33</c:f>
              <c:strCache>
                <c:ptCount val="1"/>
                <c:pt idx="0">
                  <c:v>4</c:v>
                </c:pt>
              </c:strCache>
            </c:strRef>
          </c:tx>
          <c:cat>
            <c:numRef>
              <c:f>'Gas Volume 1'!$L$34:$L$48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'Gas Volume 1'!$P$34:$P$48</c:f>
              <c:numCache>
                <c:formatCode>0.00</c:formatCode>
                <c:ptCount val="1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</c:numCache>
            </c:numRef>
          </c:val>
        </c:ser>
        <c:ser>
          <c:idx val="4"/>
          <c:order val="4"/>
          <c:tx>
            <c:strRef>
              <c:f>'Gas Volume 1'!$Q$33</c:f>
              <c:strCache>
                <c:ptCount val="1"/>
                <c:pt idx="0">
                  <c:v>5</c:v>
                </c:pt>
              </c:strCache>
            </c:strRef>
          </c:tx>
          <c:cat>
            <c:numRef>
              <c:f>'Gas Volume 1'!$L$34:$L$48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'Gas Volume 1'!$Q$34:$Q$48</c:f>
              <c:numCache>
                <c:formatCode>0.00</c:formatCode>
                <c:ptCount val="1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100</c:v>
                </c:pt>
                <c:pt idx="7">
                  <c:v>100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100</c:v>
                </c:pt>
                <c:pt idx="14">
                  <c:v>50</c:v>
                </c:pt>
              </c:numCache>
            </c:numRef>
          </c:val>
        </c:ser>
        <c:bandFmts>
          <c:bandFmt>
            <c:idx val="14"/>
            <c:spPr>
              <a:solidFill>
                <a:schemeClr val="accent3">
                  <a:lumMod val="80000"/>
                  <a:lumOff val="20000"/>
                </a:schemeClr>
              </a:solidFill>
              <a:ln/>
              <a:effectLst/>
              <a:sp3d/>
            </c:spPr>
          </c:bandFmt>
        </c:bandFmts>
        <c:axId val="163577856"/>
        <c:axId val="227848128"/>
        <c:axId val="227578496"/>
      </c:surface3DChart>
      <c:catAx>
        <c:axId val="1635778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defRPr>
                </a:pPr>
                <a:r>
                  <a:rPr lang="en-US" sz="1300" b="1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rPr>
                  <a:t>Line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  <c:crossAx val="227848128"/>
        <c:crosses val="autoZero"/>
        <c:auto val="1"/>
        <c:lblAlgn val="ctr"/>
        <c:lblOffset val="100"/>
        <c:noMultiLvlLbl val="0"/>
      </c:catAx>
      <c:valAx>
        <c:axId val="227848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defRPr>
                </a:pPr>
                <a:r>
                  <a:rPr lang="en-US" sz="1300" b="1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rPr>
                  <a:t>Planarity [mm]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  <c:crossAx val="163577856"/>
        <c:crosses val="autoZero"/>
        <c:crossBetween val="midCat"/>
      </c:valAx>
      <c:serAx>
        <c:axId val="227578496"/>
        <c:scaling>
          <c:orientation val="minMax"/>
        </c:scaling>
        <c:delete val="0"/>
        <c:axPos val="b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defRPr>
                </a:pPr>
                <a:r>
                  <a:rPr lang="en-US" sz="1300" b="1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rPr>
                  <a:t>Point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  <c:crossAx val="227848128"/>
        <c:crosses val="autoZero"/>
      </c:serAx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ayout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300" b="1" i="0" u="none" strike="noStrike" kern="1200" baseline="0">
              <a:solidFill>
                <a:schemeClr val="tx1"/>
              </a:solidFill>
              <a:latin typeface="Helvetica" charset="0"/>
              <a:ea typeface="Helvetica" charset="0"/>
              <a:cs typeface="Helvetica" charset="0"/>
            </a:defRPr>
          </a:pPr>
          <a:endParaRPr lang="es-CL"/>
        </a:p>
      </c:txPr>
    </c:legend>
    <c:plotVisOnly val="1"/>
    <c:dispBlanksAs val="zero"/>
    <c:showDLblsOverMax val="0"/>
  </c:chart>
  <c:spPr>
    <a:ln>
      <a:noFill/>
    </a:ln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Gas Volume Planarity withot</a:t>
            </a:r>
            <a:r>
              <a:rPr lang="en-US" sz="1600" baseline="0"/>
              <a:t> Vacuum</a:t>
            </a:r>
            <a:endParaRPr lang="en-US" sz="1600"/>
          </a:p>
        </c:rich>
      </c:tx>
      <c:layout/>
      <c:overlay val="1"/>
    </c:title>
    <c:autoTitleDeleted val="0"/>
    <c:view3D>
      <c:rotX val="15"/>
      <c:rotY val="2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231803392232577"/>
          <c:y val="0.12240524532021478"/>
          <c:w val="0.63820017080597136"/>
          <c:h val="0.76748224404646703"/>
        </c:manualLayout>
      </c:layout>
      <c:surface3DChart>
        <c:wireframe val="0"/>
        <c:ser>
          <c:idx val="0"/>
          <c:order val="0"/>
          <c:tx>
            <c:strRef>
              <c:f>'Gas Volume 1'!$Y$33</c:f>
              <c:strCache>
                <c:ptCount val="1"/>
                <c:pt idx="0">
                  <c:v>1</c:v>
                </c:pt>
              </c:strCache>
            </c:strRef>
          </c:tx>
          <c:cat>
            <c:numRef>
              <c:f>'Gas Volume 1'!$L$34:$L$48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'Gas Volume 1'!$Y$34:$Y$48</c:f>
              <c:numCache>
                <c:formatCode>0.00</c:formatCode>
                <c:ptCount val="1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100</c:v>
                </c:pt>
                <c:pt idx="14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'Gas Volume 1'!$Z$33</c:f>
              <c:strCache>
                <c:ptCount val="1"/>
                <c:pt idx="0">
                  <c:v>2</c:v>
                </c:pt>
              </c:strCache>
            </c:strRef>
          </c:tx>
          <c:cat>
            <c:numRef>
              <c:f>'Gas Volume 1'!$L$34:$L$48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'Gas Volume 1'!$Z$34:$Z$48</c:f>
              <c:numCache>
                <c:formatCode>0.00</c:formatCode>
                <c:ptCount val="1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100</c:v>
                </c:pt>
              </c:numCache>
            </c:numRef>
          </c:val>
        </c:ser>
        <c:ser>
          <c:idx val="2"/>
          <c:order val="2"/>
          <c:tx>
            <c:strRef>
              <c:f>'Gas Volume 1'!$AA$33</c:f>
              <c:strCache>
                <c:ptCount val="1"/>
                <c:pt idx="0">
                  <c:v>3</c:v>
                </c:pt>
              </c:strCache>
            </c:strRef>
          </c:tx>
          <c:cat>
            <c:numRef>
              <c:f>'Gas Volume 1'!$L$34:$L$48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'Gas Volume 1'!$AA$34:$AA$48</c:f>
              <c:numCache>
                <c:formatCode>0.00</c:formatCode>
                <c:ptCount val="1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100</c:v>
                </c:pt>
                <c:pt idx="14">
                  <c:v>50</c:v>
                </c:pt>
              </c:numCache>
            </c:numRef>
          </c:val>
        </c:ser>
        <c:ser>
          <c:idx val="3"/>
          <c:order val="3"/>
          <c:tx>
            <c:strRef>
              <c:f>'Gas Volume 1'!$AB$33</c:f>
              <c:strCache>
                <c:ptCount val="1"/>
                <c:pt idx="0">
                  <c:v>4</c:v>
                </c:pt>
              </c:strCache>
            </c:strRef>
          </c:tx>
          <c:cat>
            <c:numRef>
              <c:f>'Gas Volume 1'!$L$34:$L$48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'Gas Volume 1'!$AB$34:$AB$48</c:f>
              <c:numCache>
                <c:formatCode>0.00</c:formatCode>
                <c:ptCount val="1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</c:numCache>
            </c:numRef>
          </c:val>
        </c:ser>
        <c:ser>
          <c:idx val="4"/>
          <c:order val="4"/>
          <c:tx>
            <c:strRef>
              <c:f>'Gas Volume 1'!$AC$33</c:f>
              <c:strCache>
                <c:ptCount val="1"/>
                <c:pt idx="0">
                  <c:v>5</c:v>
                </c:pt>
              </c:strCache>
            </c:strRef>
          </c:tx>
          <c:cat>
            <c:numRef>
              <c:f>'Gas Volume 1'!$L$34:$L$48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'Gas Volume 1'!$AC$34:$AC$48</c:f>
              <c:numCache>
                <c:formatCode>0.00</c:formatCode>
                <c:ptCount val="1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</c:numCache>
            </c:numRef>
          </c:val>
        </c:ser>
        <c:bandFmts>
          <c:bandFmt>
            <c:idx val="14"/>
            <c:spPr>
              <a:solidFill>
                <a:schemeClr val="accent3">
                  <a:lumMod val="80000"/>
                  <a:lumOff val="20000"/>
                </a:schemeClr>
              </a:solidFill>
              <a:ln/>
              <a:effectLst/>
              <a:sp3d/>
            </c:spPr>
          </c:bandFmt>
        </c:bandFmts>
        <c:axId val="228117504"/>
        <c:axId val="227851008"/>
        <c:axId val="227579136"/>
      </c:surface3DChart>
      <c:catAx>
        <c:axId val="228117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defRPr>
                </a:pPr>
                <a:r>
                  <a:rPr lang="en-US" sz="1300" b="1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rPr>
                  <a:t>Line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  <c:crossAx val="227851008"/>
        <c:crosses val="autoZero"/>
        <c:auto val="1"/>
        <c:lblAlgn val="ctr"/>
        <c:lblOffset val="100"/>
        <c:noMultiLvlLbl val="0"/>
      </c:catAx>
      <c:valAx>
        <c:axId val="227851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defRPr>
                </a:pPr>
                <a:r>
                  <a:rPr lang="en-US" sz="1300" b="1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rPr>
                  <a:t>Planarity [mm]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  <c:crossAx val="228117504"/>
        <c:crosses val="autoZero"/>
        <c:crossBetween val="midCat"/>
      </c:valAx>
      <c:serAx>
        <c:axId val="227579136"/>
        <c:scaling>
          <c:orientation val="minMax"/>
        </c:scaling>
        <c:delete val="0"/>
        <c:axPos val="b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defRPr>
                </a:pPr>
                <a:r>
                  <a:rPr lang="en-US" sz="1300" b="1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rPr>
                  <a:t>Point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  <c:crossAx val="227851008"/>
        <c:crosses val="autoZero"/>
      </c:serAx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ayout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300" b="1" i="0" u="none" strike="noStrike" kern="1200" baseline="0">
              <a:solidFill>
                <a:schemeClr val="tx1"/>
              </a:solidFill>
              <a:latin typeface="Helvetica" charset="0"/>
              <a:ea typeface="Helvetica" charset="0"/>
              <a:cs typeface="Helvetica" charset="0"/>
            </a:defRPr>
          </a:pPr>
          <a:endParaRPr lang="es-CL"/>
        </a:p>
      </c:txPr>
    </c:legend>
    <c:plotVisOnly val="1"/>
    <c:dispBlanksAs val="zero"/>
    <c:showDLblsOverMax val="0"/>
  </c:chart>
  <c:spPr>
    <a:ln>
      <a:noFill/>
    </a:ln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Gas Volume Planarity without vaccuum_turned</a:t>
            </a:r>
          </a:p>
        </c:rich>
      </c:tx>
      <c:layout/>
      <c:overlay val="1"/>
    </c:title>
    <c:autoTitleDeleted val="0"/>
    <c:view3D>
      <c:rotX val="15"/>
      <c:rotY val="2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231803392232577"/>
          <c:y val="0.12240524532021478"/>
          <c:w val="0.63820017080597136"/>
          <c:h val="0.76748224404646703"/>
        </c:manualLayout>
      </c:layout>
      <c:surface3DChart>
        <c:wireframe val="0"/>
        <c:ser>
          <c:idx val="0"/>
          <c:order val="0"/>
          <c:tx>
            <c:strRef>
              <c:f>'Gas Volume 1'!$AH$33</c:f>
              <c:strCache>
                <c:ptCount val="1"/>
                <c:pt idx="0">
                  <c:v>1</c:v>
                </c:pt>
              </c:strCache>
            </c:strRef>
          </c:tx>
          <c:cat>
            <c:numRef>
              <c:f>'Gas Volume 1'!$L$34:$L$48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'Gas Volume 1'!$AH$34:$AH$48</c:f>
              <c:numCache>
                <c:formatCode>0.00</c:formatCode>
                <c:ptCount val="1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</c:numCache>
            </c:numRef>
          </c:val>
        </c:ser>
        <c:ser>
          <c:idx val="1"/>
          <c:order val="1"/>
          <c:tx>
            <c:strRef>
              <c:f>'Gas Volume 1'!$AI$33</c:f>
              <c:strCache>
                <c:ptCount val="1"/>
                <c:pt idx="0">
                  <c:v>2</c:v>
                </c:pt>
              </c:strCache>
            </c:strRef>
          </c:tx>
          <c:cat>
            <c:numRef>
              <c:f>'Gas Volume 1'!$L$34:$L$48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'Gas Volume 1'!$AI$34:$AI$48</c:f>
              <c:numCache>
                <c:formatCode>0.00</c:formatCode>
                <c:ptCount val="1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</c:numCache>
            </c:numRef>
          </c:val>
        </c:ser>
        <c:ser>
          <c:idx val="2"/>
          <c:order val="2"/>
          <c:tx>
            <c:strRef>
              <c:f>'Gas Volume 1'!$AJ$33</c:f>
              <c:strCache>
                <c:ptCount val="1"/>
                <c:pt idx="0">
                  <c:v>3</c:v>
                </c:pt>
              </c:strCache>
            </c:strRef>
          </c:tx>
          <c:cat>
            <c:numRef>
              <c:f>'Gas Volume 1'!$L$34:$L$48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'Gas Volume 1'!$AJ$34:$AJ$48</c:f>
              <c:numCache>
                <c:formatCode>0.00</c:formatCode>
                <c:ptCount val="1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</c:numCache>
            </c:numRef>
          </c:val>
        </c:ser>
        <c:ser>
          <c:idx val="3"/>
          <c:order val="3"/>
          <c:tx>
            <c:strRef>
              <c:f>'Gas Volume 1'!$AK$33</c:f>
              <c:strCache>
                <c:ptCount val="1"/>
                <c:pt idx="0">
                  <c:v>4</c:v>
                </c:pt>
              </c:strCache>
            </c:strRef>
          </c:tx>
          <c:cat>
            <c:numRef>
              <c:f>'Gas Volume 1'!$L$34:$L$48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'Gas Volume 1'!$AK$34:$AK$48</c:f>
              <c:numCache>
                <c:formatCode>0.00</c:formatCode>
                <c:ptCount val="1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</c:numCache>
            </c:numRef>
          </c:val>
        </c:ser>
        <c:ser>
          <c:idx val="4"/>
          <c:order val="4"/>
          <c:tx>
            <c:strRef>
              <c:f>'Gas Volume 1'!$AL$33</c:f>
              <c:strCache>
                <c:ptCount val="1"/>
                <c:pt idx="0">
                  <c:v>5</c:v>
                </c:pt>
              </c:strCache>
            </c:strRef>
          </c:tx>
          <c:cat>
            <c:numRef>
              <c:f>'Gas Volume 1'!$L$34:$L$48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'Gas Volume 1'!$AL$34:$AL$48</c:f>
              <c:numCache>
                <c:formatCode>0.00</c:formatCode>
                <c:ptCount val="1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100</c:v>
                </c:pt>
                <c:pt idx="6">
                  <c:v>50</c:v>
                </c:pt>
                <c:pt idx="7">
                  <c:v>100</c:v>
                </c:pt>
                <c:pt idx="8">
                  <c:v>100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</c:numCache>
            </c:numRef>
          </c:val>
        </c:ser>
        <c:bandFmts>
          <c:bandFmt>
            <c:idx val="14"/>
            <c:spPr>
              <a:solidFill>
                <a:schemeClr val="accent3">
                  <a:lumMod val="80000"/>
                  <a:lumOff val="20000"/>
                </a:schemeClr>
              </a:solidFill>
              <a:ln/>
              <a:effectLst/>
              <a:sp3d/>
            </c:spPr>
          </c:bandFmt>
        </c:bandFmts>
        <c:axId val="163579904"/>
        <c:axId val="229270656"/>
        <c:axId val="227579776"/>
      </c:surface3DChart>
      <c:catAx>
        <c:axId val="1635799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defRPr>
                </a:pPr>
                <a:r>
                  <a:rPr lang="en-US" sz="1300" b="1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rPr>
                  <a:t>Line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  <c:crossAx val="229270656"/>
        <c:crosses val="autoZero"/>
        <c:auto val="1"/>
        <c:lblAlgn val="ctr"/>
        <c:lblOffset val="100"/>
        <c:noMultiLvlLbl val="0"/>
      </c:catAx>
      <c:valAx>
        <c:axId val="229270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defRPr>
                </a:pPr>
                <a:r>
                  <a:rPr lang="en-US" sz="1300" b="1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rPr>
                  <a:t>Planarity [mm]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  <c:crossAx val="163579904"/>
        <c:crosses val="autoZero"/>
        <c:crossBetween val="midCat"/>
      </c:valAx>
      <c:serAx>
        <c:axId val="227579776"/>
        <c:scaling>
          <c:orientation val="minMax"/>
        </c:scaling>
        <c:delete val="0"/>
        <c:axPos val="b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defRPr>
                </a:pPr>
                <a:r>
                  <a:rPr lang="en-US" sz="1300" b="1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rPr>
                  <a:t>Point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  <c:crossAx val="229270656"/>
        <c:crosses val="autoZero"/>
      </c:serAx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ayout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300" b="1" i="0" u="none" strike="noStrike" kern="1200" baseline="0">
              <a:solidFill>
                <a:schemeClr val="tx1"/>
              </a:solidFill>
              <a:latin typeface="Helvetica" charset="0"/>
              <a:ea typeface="Helvetica" charset="0"/>
              <a:cs typeface="Helvetica" charset="0"/>
            </a:defRPr>
          </a:pPr>
          <a:endParaRPr lang="es-CL"/>
        </a:p>
      </c:txPr>
    </c:legend>
    <c:plotVisOnly val="1"/>
    <c:dispBlanksAs val="zero"/>
    <c:showDLblsOverMax val="0"/>
  </c:chart>
  <c:spPr>
    <a:ln>
      <a:noFill/>
    </a:ln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87989537525757"/>
          <c:y val="4.915348100595561E-2"/>
          <c:w val="0.75642623357135996"/>
          <c:h val="0.77884237669763412"/>
        </c:manualLayout>
      </c:layout>
      <c:lineChart>
        <c:grouping val="standard"/>
        <c:varyColors val="0"/>
        <c:ser>
          <c:idx val="0"/>
          <c:order val="0"/>
          <c:tx>
            <c:v>Measured</c:v>
          </c:tx>
          <c:cat>
            <c:numRef>
              <c:f>'Gas Volume 2'!$B$104:$B$122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'Gas Volume 2'!$C$104:$C$122</c:f>
              <c:numCache>
                <c:formatCode>General</c:formatCode>
                <c:ptCount val="19"/>
                <c:pt idx="0">
                  <c:v>5.8849999999999998</c:v>
                </c:pt>
                <c:pt idx="1">
                  <c:v>5.9</c:v>
                </c:pt>
                <c:pt idx="2">
                  <c:v>5.83</c:v>
                </c:pt>
                <c:pt idx="3">
                  <c:v>5.91</c:v>
                </c:pt>
                <c:pt idx="4">
                  <c:v>5.9450000000000003</c:v>
                </c:pt>
                <c:pt idx="5">
                  <c:v>5.97</c:v>
                </c:pt>
                <c:pt idx="6">
                  <c:v>5.92</c:v>
                </c:pt>
                <c:pt idx="7">
                  <c:v>5.94</c:v>
                </c:pt>
                <c:pt idx="8">
                  <c:v>5.9349999999999996</c:v>
                </c:pt>
                <c:pt idx="9">
                  <c:v>5.93</c:v>
                </c:pt>
                <c:pt idx="10">
                  <c:v>5.99</c:v>
                </c:pt>
                <c:pt idx="11">
                  <c:v>5.96</c:v>
                </c:pt>
                <c:pt idx="12">
                  <c:v>5.9649999999999999</c:v>
                </c:pt>
                <c:pt idx="13">
                  <c:v>5.98</c:v>
                </c:pt>
                <c:pt idx="14">
                  <c:v>5.915</c:v>
                </c:pt>
                <c:pt idx="15">
                  <c:v>5.93</c:v>
                </c:pt>
                <c:pt idx="16">
                  <c:v>5.9450000000000003</c:v>
                </c:pt>
                <c:pt idx="17">
                  <c:v>5.9249999999999998</c:v>
                </c:pt>
                <c:pt idx="18">
                  <c:v>5.9749999999999996</c:v>
                </c:pt>
              </c:numCache>
            </c:numRef>
          </c:val>
          <c:smooth val="0"/>
        </c:ser>
        <c:ser>
          <c:idx val="1"/>
          <c:order val="1"/>
          <c:tx>
            <c:v>Expected</c:v>
          </c:tx>
          <c:cat>
            <c:numRef>
              <c:f>'Gas Volume 2'!$B$104:$B$122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'Gas Volume 2'!$D$104:$D$122</c:f>
              <c:numCache>
                <c:formatCode>General</c:formatCode>
                <c:ptCount val="19"/>
                <c:pt idx="0">
                  <c:v>5.84</c:v>
                </c:pt>
                <c:pt idx="1">
                  <c:v>5.84</c:v>
                </c:pt>
                <c:pt idx="2">
                  <c:v>5.83</c:v>
                </c:pt>
                <c:pt idx="3">
                  <c:v>5.74</c:v>
                </c:pt>
                <c:pt idx="4">
                  <c:v>5.85</c:v>
                </c:pt>
                <c:pt idx="5">
                  <c:v>5.9649999999999999</c:v>
                </c:pt>
                <c:pt idx="6">
                  <c:v>5.8599999999999994</c:v>
                </c:pt>
                <c:pt idx="7">
                  <c:v>5.8450000000000006</c:v>
                </c:pt>
                <c:pt idx="8">
                  <c:v>5.84</c:v>
                </c:pt>
                <c:pt idx="9">
                  <c:v>5.8650000000000002</c:v>
                </c:pt>
                <c:pt idx="10">
                  <c:v>5.8650000000000002</c:v>
                </c:pt>
                <c:pt idx="11">
                  <c:v>5.83</c:v>
                </c:pt>
                <c:pt idx="12">
                  <c:v>5.875</c:v>
                </c:pt>
                <c:pt idx="13">
                  <c:v>5.875</c:v>
                </c:pt>
                <c:pt idx="14">
                  <c:v>5.875</c:v>
                </c:pt>
                <c:pt idx="15">
                  <c:v>5.9049999999999994</c:v>
                </c:pt>
                <c:pt idx="16">
                  <c:v>5.83</c:v>
                </c:pt>
                <c:pt idx="17">
                  <c:v>5.84</c:v>
                </c:pt>
                <c:pt idx="18">
                  <c:v>5.8849999999999998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581184"/>
        <c:axId val="229274688"/>
      </c:lineChart>
      <c:catAx>
        <c:axId val="207581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>
                    <a:latin typeface="Helvetica"/>
                    <a:cs typeface="Helvetica"/>
                  </a:defRPr>
                </a:pPr>
                <a:r>
                  <a:rPr lang="en-US" sz="1200">
                    <a:latin typeface="Helvetica"/>
                    <a:cs typeface="Helvetica"/>
                  </a:rPr>
                  <a:t>Measurement</a:t>
                </a:r>
                <a:r>
                  <a:rPr lang="en-US" sz="1200" baseline="0">
                    <a:latin typeface="Helvetica"/>
                    <a:cs typeface="Helvetica"/>
                  </a:rPr>
                  <a:t> point</a:t>
                </a:r>
                <a:endParaRPr lang="en-US" sz="1200">
                  <a:latin typeface="Helvetica"/>
                  <a:cs typeface="Helvetica"/>
                </a:endParaRPr>
              </a:p>
            </c:rich>
          </c:tx>
          <c:layout/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Helvetica"/>
                <a:cs typeface="Helvetica"/>
              </a:defRPr>
            </a:pPr>
            <a:endParaRPr lang="es-CL"/>
          </a:p>
        </c:txPr>
        <c:crossAx val="229274688"/>
        <c:crosses val="autoZero"/>
        <c:auto val="1"/>
        <c:lblAlgn val="ctr"/>
        <c:lblOffset val="100"/>
        <c:noMultiLvlLbl val="1"/>
      </c:catAx>
      <c:valAx>
        <c:axId val="22927468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>
                    <a:latin typeface="Helvetica"/>
                    <a:cs typeface="Helvetica"/>
                  </a:defRPr>
                </a:pPr>
                <a:r>
                  <a:rPr lang="en-US" sz="1200">
                    <a:latin typeface="Helvetica"/>
                    <a:cs typeface="Helvetica"/>
                  </a:rPr>
                  <a:t>Thickness [mm]</a:t>
                </a:r>
              </a:p>
            </c:rich>
          </c:tx>
          <c:layout>
            <c:manualLayout>
              <c:xMode val="edge"/>
              <c:yMode val="edge"/>
              <c:x val="1.69286577992745E-2"/>
              <c:y val="0.24838047805271601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Helvetica"/>
                <a:cs typeface="Helvetica"/>
              </a:defRPr>
            </a:pPr>
            <a:endParaRPr lang="es-CL"/>
          </a:p>
        </c:txPr>
        <c:crossAx val="207581184"/>
        <c:crosses val="autoZero"/>
        <c:crossBetween val="between"/>
      </c:valAx>
      <c:spPr>
        <a:ln w="12700">
          <a:solidFill>
            <a:schemeClr val="tx1"/>
          </a:solidFill>
        </a:ln>
      </c:spPr>
    </c:plotArea>
    <c:legend>
      <c:legendPos val="r"/>
      <c:layout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>
              <a:latin typeface="Helvetica" charset="0"/>
              <a:ea typeface="Helvetica" charset="0"/>
              <a:cs typeface="Helvetica" charset="0"/>
            </a:defRPr>
          </a:pPr>
          <a:endParaRPr lang="es-CL"/>
        </a:p>
      </c:txPr>
    </c:legend>
    <c:plotVisOnly val="1"/>
    <c:dispBlanksAs val="gap"/>
    <c:showDLblsOverMax val="0"/>
  </c:chart>
  <c:spPr>
    <a:ln w="28575" cmpd="sng">
      <a:noFill/>
    </a:ln>
  </c:spPr>
  <c:printSettings>
    <c:headerFooter/>
    <c:pageMargins b="1" l="0.75" r="0.75" t="1" header="0.5" footer="0.5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Gas Volume Planarity with Vaccuum</a:t>
            </a:r>
          </a:p>
        </c:rich>
      </c:tx>
      <c:layout>
        <c:manualLayout>
          <c:xMode val="edge"/>
          <c:yMode val="edge"/>
          <c:x val="0.32009410318656389"/>
          <c:y val="6.2049856082198956E-2"/>
        </c:manualLayout>
      </c:layout>
      <c:overlay val="1"/>
    </c:title>
    <c:autoTitleDeleted val="0"/>
    <c:view3D>
      <c:rotX val="15"/>
      <c:rotY val="2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171288743882544"/>
          <c:y val="0.18682828944140673"/>
          <c:w val="0.58775114503166603"/>
          <c:h val="0.69987473990666871"/>
        </c:manualLayout>
      </c:layout>
      <c:surface3DChart>
        <c:wireframe val="0"/>
        <c:ser>
          <c:idx val="0"/>
          <c:order val="0"/>
          <c:tx>
            <c:strRef>
              <c:f>'Gas Volume 2'!$L$31</c:f>
              <c:strCache>
                <c:ptCount val="1"/>
                <c:pt idx="0">
                  <c:v>1</c:v>
                </c:pt>
              </c:strCache>
            </c:strRef>
          </c:tx>
          <c:cat>
            <c:numRef>
              <c:f>'Gas Volume 2'!$K$32:$K$46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'Gas Volume 2'!$L$32:$L$46</c:f>
              <c:numCache>
                <c:formatCode>0.00</c:formatCode>
                <c:ptCount val="1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'Gas Volume 2'!$M$31</c:f>
              <c:strCache>
                <c:ptCount val="1"/>
                <c:pt idx="0">
                  <c:v>2</c:v>
                </c:pt>
              </c:strCache>
            </c:strRef>
          </c:tx>
          <c:cat>
            <c:numRef>
              <c:f>'Gas Volume 2'!$K$32:$K$46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'Gas Volume 2'!$M$32:$M$46</c:f>
              <c:numCache>
                <c:formatCode>0.00</c:formatCode>
                <c:ptCount val="15"/>
                <c:pt idx="0">
                  <c:v>50</c:v>
                </c:pt>
                <c:pt idx="1">
                  <c:v>50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150</c:v>
                </c:pt>
                <c:pt idx="6">
                  <c:v>150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150</c:v>
                </c:pt>
                <c:pt idx="14">
                  <c:v>150</c:v>
                </c:pt>
              </c:numCache>
            </c:numRef>
          </c:val>
        </c:ser>
        <c:ser>
          <c:idx val="2"/>
          <c:order val="2"/>
          <c:tx>
            <c:strRef>
              <c:f>'Gas Volume 2'!$N$31</c:f>
              <c:strCache>
                <c:ptCount val="1"/>
                <c:pt idx="0">
                  <c:v>3</c:v>
                </c:pt>
              </c:strCache>
            </c:strRef>
          </c:tx>
          <c:cat>
            <c:numRef>
              <c:f>'Gas Volume 2'!$K$32:$K$46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'Gas Volume 2'!$N$32:$N$46</c:f>
              <c:numCache>
                <c:formatCode>0.00</c:formatCode>
                <c:ptCount val="1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100</c:v>
                </c:pt>
                <c:pt idx="7">
                  <c:v>50</c:v>
                </c:pt>
                <c:pt idx="8">
                  <c:v>50</c:v>
                </c:pt>
                <c:pt idx="9">
                  <c:v>100</c:v>
                </c:pt>
                <c:pt idx="10">
                  <c:v>50</c:v>
                </c:pt>
                <c:pt idx="11">
                  <c:v>50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</c:numCache>
            </c:numRef>
          </c:val>
        </c:ser>
        <c:ser>
          <c:idx val="3"/>
          <c:order val="3"/>
          <c:tx>
            <c:strRef>
              <c:f>'Gas Volume 2'!$O$31</c:f>
              <c:strCache>
                <c:ptCount val="1"/>
                <c:pt idx="0">
                  <c:v>4</c:v>
                </c:pt>
              </c:strCache>
            </c:strRef>
          </c:tx>
          <c:cat>
            <c:numRef>
              <c:f>'Gas Volume 2'!$K$32:$K$46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'Gas Volume 2'!$O$32:$O$46</c:f>
              <c:numCache>
                <c:formatCode>0.00</c:formatCode>
                <c:ptCount val="1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100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100</c:v>
                </c:pt>
                <c:pt idx="12">
                  <c:v>100</c:v>
                </c:pt>
                <c:pt idx="13">
                  <c:v>50</c:v>
                </c:pt>
                <c:pt idx="14">
                  <c:v>50</c:v>
                </c:pt>
              </c:numCache>
            </c:numRef>
          </c:val>
        </c:ser>
        <c:ser>
          <c:idx val="4"/>
          <c:order val="4"/>
          <c:tx>
            <c:strRef>
              <c:f>'Gas Volume 2'!$P$31</c:f>
              <c:strCache>
                <c:ptCount val="1"/>
                <c:pt idx="0">
                  <c:v>5</c:v>
                </c:pt>
              </c:strCache>
            </c:strRef>
          </c:tx>
          <c:cat>
            <c:numRef>
              <c:f>'Gas Volume 2'!$K$32:$K$46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'Gas Volume 2'!$P$32:$P$46</c:f>
              <c:numCache>
                <c:formatCode>0.00</c:formatCode>
                <c:ptCount val="1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50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150</c:v>
                </c:pt>
                <c:pt idx="12">
                  <c:v>150</c:v>
                </c:pt>
                <c:pt idx="13">
                  <c:v>100</c:v>
                </c:pt>
                <c:pt idx="14">
                  <c:v>50</c:v>
                </c:pt>
              </c:numCache>
            </c:numRef>
          </c:val>
        </c:ser>
        <c:bandFmts>
          <c:bandFmt>
            <c:idx val="14"/>
            <c:spPr>
              <a:solidFill>
                <a:schemeClr val="accent3">
                  <a:lumMod val="80000"/>
                  <a:lumOff val="20000"/>
                </a:schemeClr>
              </a:solidFill>
              <a:ln/>
              <a:effectLst/>
              <a:sp3d/>
            </c:spPr>
          </c:bandFmt>
        </c:bandFmts>
        <c:axId val="229635072"/>
        <c:axId val="229275840"/>
        <c:axId val="228593664"/>
      </c:surface3DChart>
      <c:catAx>
        <c:axId val="2296350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defRPr>
                </a:pPr>
                <a:r>
                  <a:rPr lang="en-US" sz="1300" b="1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rPr>
                  <a:t>Line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  <c:crossAx val="229275840"/>
        <c:crosses val="autoZero"/>
        <c:auto val="1"/>
        <c:lblAlgn val="ctr"/>
        <c:lblOffset val="100"/>
        <c:noMultiLvlLbl val="0"/>
      </c:catAx>
      <c:valAx>
        <c:axId val="229275840"/>
        <c:scaling>
          <c:orientation val="minMax"/>
          <c:max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defRPr>
                </a:pPr>
                <a:r>
                  <a:rPr lang="en-US" sz="1300" b="1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rPr>
                  <a:t>Planarity [mm]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  <c:crossAx val="229635072"/>
        <c:crosses val="autoZero"/>
        <c:crossBetween val="midCat"/>
        <c:majorUnit val="20"/>
      </c:valAx>
      <c:serAx>
        <c:axId val="228593664"/>
        <c:scaling>
          <c:orientation val="minMax"/>
        </c:scaling>
        <c:delete val="0"/>
        <c:axPos val="b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defRPr>
                </a:pPr>
                <a:r>
                  <a:rPr lang="en-US" sz="1300" b="1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rPr>
                  <a:t>Point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  <c:crossAx val="229275840"/>
        <c:crosses val="autoZero"/>
      </c:serAx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ayout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300" b="1" i="0" u="none" strike="noStrike" kern="1200" baseline="0">
              <a:solidFill>
                <a:schemeClr val="tx1"/>
              </a:solidFill>
              <a:latin typeface="Helvetica" charset="0"/>
              <a:ea typeface="Helvetica" charset="0"/>
              <a:cs typeface="Helvetica" charset="0"/>
            </a:defRPr>
          </a:pPr>
          <a:endParaRPr lang="es-CL"/>
        </a:p>
      </c:txPr>
    </c:legend>
    <c:plotVisOnly val="1"/>
    <c:dispBlanksAs val="zero"/>
    <c:showDLblsOverMax val="0"/>
  </c:chart>
  <c:spPr>
    <a:ln>
      <a:noFill/>
    </a:ln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Gas Volume Planarity without Vaccuum</a:t>
            </a:r>
          </a:p>
        </c:rich>
      </c:tx>
      <c:layout>
        <c:manualLayout>
          <c:xMode val="edge"/>
          <c:yMode val="edge"/>
          <c:x val="0.31265373148247133"/>
          <c:y val="6.9806088092473823E-2"/>
        </c:manualLayout>
      </c:layout>
      <c:overlay val="1"/>
    </c:title>
    <c:autoTitleDeleted val="0"/>
    <c:view3D>
      <c:rotX val="15"/>
      <c:rotY val="2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952368451714513"/>
          <c:y val="0.15838877207039892"/>
          <c:w val="0.59745892130990119"/>
          <c:h val="0.74899754263840956"/>
        </c:manualLayout>
      </c:layout>
      <c:surface3DChart>
        <c:wireframe val="0"/>
        <c:ser>
          <c:idx val="0"/>
          <c:order val="0"/>
          <c:tx>
            <c:strRef>
              <c:f>'Gas Volume 2'!$V$31</c:f>
              <c:strCache>
                <c:ptCount val="1"/>
                <c:pt idx="0">
                  <c:v>1</c:v>
                </c:pt>
              </c:strCache>
            </c:strRef>
          </c:tx>
          <c:cat>
            <c:numRef>
              <c:f>'Gas Volume 2'!$K$32:$K$46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'Gas Volume 2'!$V$32:$V$46</c:f>
              <c:numCache>
                <c:formatCode>0.00</c:formatCode>
                <c:ptCount val="1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'Gas Volume 2'!$W$31</c:f>
              <c:strCache>
                <c:ptCount val="1"/>
                <c:pt idx="0">
                  <c:v>2</c:v>
                </c:pt>
              </c:strCache>
            </c:strRef>
          </c:tx>
          <c:cat>
            <c:numRef>
              <c:f>'Gas Volume 2'!$K$32:$K$46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'Gas Volume 2'!$W$32:$W$46</c:f>
              <c:numCache>
                <c:formatCode>0.00</c:formatCode>
                <c:ptCount val="1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100</c:v>
                </c:pt>
                <c:pt idx="13">
                  <c:v>100</c:v>
                </c:pt>
                <c:pt idx="14">
                  <c:v>50</c:v>
                </c:pt>
              </c:numCache>
            </c:numRef>
          </c:val>
        </c:ser>
        <c:ser>
          <c:idx val="2"/>
          <c:order val="2"/>
          <c:tx>
            <c:strRef>
              <c:f>'Gas Volume 2'!$X$31</c:f>
              <c:strCache>
                <c:ptCount val="1"/>
                <c:pt idx="0">
                  <c:v>3</c:v>
                </c:pt>
              </c:strCache>
            </c:strRef>
          </c:tx>
          <c:cat>
            <c:numRef>
              <c:f>'Gas Volume 2'!$K$32:$K$46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'Gas Volume 2'!$X$32:$X$46</c:f>
              <c:numCache>
                <c:formatCode>0.00</c:formatCode>
                <c:ptCount val="1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100</c:v>
                </c:pt>
                <c:pt idx="7">
                  <c:v>50</c:v>
                </c:pt>
                <c:pt idx="8">
                  <c:v>100</c:v>
                </c:pt>
                <c:pt idx="9">
                  <c:v>50</c:v>
                </c:pt>
                <c:pt idx="10">
                  <c:v>50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50</c:v>
                </c:pt>
              </c:numCache>
            </c:numRef>
          </c:val>
        </c:ser>
        <c:ser>
          <c:idx val="3"/>
          <c:order val="3"/>
          <c:tx>
            <c:strRef>
              <c:f>'Gas Volume 2'!$Y$31</c:f>
              <c:strCache>
                <c:ptCount val="1"/>
                <c:pt idx="0">
                  <c:v>4</c:v>
                </c:pt>
              </c:strCache>
            </c:strRef>
          </c:tx>
          <c:cat>
            <c:numRef>
              <c:f>'Gas Volume 2'!$K$32:$K$46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'Gas Volume 2'!$Y$32:$Y$46</c:f>
              <c:numCache>
                <c:formatCode>0.00</c:formatCode>
                <c:ptCount val="1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100</c:v>
                </c:pt>
                <c:pt idx="10">
                  <c:v>50</c:v>
                </c:pt>
                <c:pt idx="11">
                  <c:v>50</c:v>
                </c:pt>
                <c:pt idx="12">
                  <c:v>100</c:v>
                </c:pt>
                <c:pt idx="13">
                  <c:v>100</c:v>
                </c:pt>
                <c:pt idx="14">
                  <c:v>50</c:v>
                </c:pt>
              </c:numCache>
            </c:numRef>
          </c:val>
        </c:ser>
        <c:ser>
          <c:idx val="4"/>
          <c:order val="4"/>
          <c:tx>
            <c:strRef>
              <c:f>'Gas Volume 2'!$Z$31</c:f>
              <c:strCache>
                <c:ptCount val="1"/>
                <c:pt idx="0">
                  <c:v>5</c:v>
                </c:pt>
              </c:strCache>
            </c:strRef>
          </c:tx>
          <c:cat>
            <c:numRef>
              <c:f>'Gas Volume 2'!$K$32:$K$46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'Gas Volume 2'!$Z$32:$Z$46</c:f>
              <c:numCache>
                <c:formatCode>0.00</c:formatCode>
                <c:ptCount val="1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100</c:v>
                </c:pt>
                <c:pt idx="5">
                  <c:v>100</c:v>
                </c:pt>
                <c:pt idx="6">
                  <c:v>150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50</c:v>
                </c:pt>
              </c:numCache>
            </c:numRef>
          </c:val>
        </c:ser>
        <c:bandFmts>
          <c:bandFmt>
            <c:idx val="14"/>
            <c:spPr>
              <a:solidFill>
                <a:schemeClr val="accent3">
                  <a:lumMod val="80000"/>
                  <a:lumOff val="20000"/>
                </a:schemeClr>
              </a:solidFill>
              <a:ln/>
              <a:effectLst/>
              <a:sp3d/>
            </c:spPr>
          </c:bandFmt>
        </c:bandFmts>
        <c:axId val="229637120"/>
        <c:axId val="229303424"/>
        <c:axId val="228594304"/>
      </c:surface3DChart>
      <c:catAx>
        <c:axId val="229637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defRPr>
                </a:pPr>
                <a:r>
                  <a:rPr lang="en-US" sz="1300" b="1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rPr>
                  <a:t>Line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  <c:crossAx val="229303424"/>
        <c:crosses val="autoZero"/>
        <c:auto val="1"/>
        <c:lblAlgn val="ctr"/>
        <c:lblOffset val="100"/>
        <c:noMultiLvlLbl val="0"/>
      </c:catAx>
      <c:valAx>
        <c:axId val="229303424"/>
        <c:scaling>
          <c:orientation val="minMax"/>
          <c:max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defRPr>
                </a:pPr>
                <a:r>
                  <a:rPr lang="en-US" sz="1300" b="1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rPr>
                  <a:t>Planarity [mm]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  <c:crossAx val="229637120"/>
        <c:crosses val="autoZero"/>
        <c:crossBetween val="midCat"/>
        <c:majorUnit val="20"/>
      </c:valAx>
      <c:serAx>
        <c:axId val="228594304"/>
        <c:scaling>
          <c:orientation val="minMax"/>
        </c:scaling>
        <c:delete val="0"/>
        <c:axPos val="b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defRPr>
                </a:pPr>
                <a:r>
                  <a:rPr lang="en-US" sz="1300" b="1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rPr>
                  <a:t>Point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  <c:crossAx val="229303424"/>
        <c:crosses val="autoZero"/>
      </c:serAx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ayout>
        <c:manualLayout>
          <c:xMode val="edge"/>
          <c:yMode val="edge"/>
          <c:x val="0.82363394716545479"/>
          <c:y val="0.29182507396412055"/>
          <c:w val="0.14273554215637338"/>
          <c:h val="0.42152046983629871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300" b="1" i="0" u="none" strike="noStrike" kern="1200" baseline="0">
              <a:solidFill>
                <a:schemeClr val="tx1"/>
              </a:solidFill>
              <a:latin typeface="Helvetica" charset="0"/>
              <a:ea typeface="Helvetica" charset="0"/>
              <a:cs typeface="Helvetica" charset="0"/>
            </a:defRPr>
          </a:pPr>
          <a:endParaRPr lang="es-CL"/>
        </a:p>
      </c:txPr>
    </c:legend>
    <c:plotVisOnly val="1"/>
    <c:dispBlanksAs val="zero"/>
    <c:showDLblsOverMax val="0"/>
  </c:chart>
  <c:spPr>
    <a:ln>
      <a:noFill/>
    </a:ln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Gas Volume Planarity without Vaccuum_turned</a:t>
            </a:r>
          </a:p>
        </c:rich>
      </c:tx>
      <c:layout>
        <c:manualLayout>
          <c:xMode val="edge"/>
          <c:yMode val="edge"/>
          <c:x val="0.27866614061948719"/>
          <c:y val="6.4635266752290588E-2"/>
        </c:manualLayout>
      </c:layout>
      <c:overlay val="1"/>
    </c:title>
    <c:autoTitleDeleted val="0"/>
    <c:view3D>
      <c:rotX val="15"/>
      <c:rotY val="2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36320896933012"/>
          <c:y val="0.14546171871994079"/>
          <c:w val="0.61826129904897642"/>
          <c:h val="0.73865589995804293"/>
        </c:manualLayout>
      </c:layout>
      <c:surface3DChart>
        <c:wireframe val="0"/>
        <c:ser>
          <c:idx val="0"/>
          <c:order val="0"/>
          <c:tx>
            <c:strRef>
              <c:f>'Gas Volume 2'!$AF$31</c:f>
              <c:strCache>
                <c:ptCount val="1"/>
                <c:pt idx="0">
                  <c:v>1</c:v>
                </c:pt>
              </c:strCache>
            </c:strRef>
          </c:tx>
          <c:cat>
            <c:numRef>
              <c:f>'Gas Volume 2'!$K$32:$K$46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'Gas Volume 2'!$AF$32:$AF$46</c:f>
              <c:numCache>
                <c:formatCode>0.00</c:formatCode>
                <c:ptCount val="1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100</c:v>
                </c:pt>
                <c:pt idx="6">
                  <c:v>150</c:v>
                </c:pt>
                <c:pt idx="7">
                  <c:v>100</c:v>
                </c:pt>
                <c:pt idx="8">
                  <c:v>150</c:v>
                </c:pt>
                <c:pt idx="9">
                  <c:v>150</c:v>
                </c:pt>
                <c:pt idx="10">
                  <c:v>50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50</c:v>
                </c:pt>
              </c:numCache>
            </c:numRef>
          </c:val>
        </c:ser>
        <c:ser>
          <c:idx val="1"/>
          <c:order val="1"/>
          <c:tx>
            <c:strRef>
              <c:f>'Gas Volume 2'!$AG$31</c:f>
              <c:strCache>
                <c:ptCount val="1"/>
                <c:pt idx="0">
                  <c:v>2</c:v>
                </c:pt>
              </c:strCache>
            </c:strRef>
          </c:tx>
          <c:cat>
            <c:numRef>
              <c:f>'Gas Volume 2'!$K$32:$K$46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'Gas Volume 2'!$AG$32:$AG$46</c:f>
              <c:numCache>
                <c:formatCode>0.00</c:formatCode>
                <c:ptCount val="1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100</c:v>
                </c:pt>
                <c:pt idx="7">
                  <c:v>50</c:v>
                </c:pt>
                <c:pt idx="8">
                  <c:v>100</c:v>
                </c:pt>
                <c:pt idx="9">
                  <c:v>100</c:v>
                </c:pt>
                <c:pt idx="10">
                  <c:v>50</c:v>
                </c:pt>
                <c:pt idx="11">
                  <c:v>50</c:v>
                </c:pt>
                <c:pt idx="12">
                  <c:v>100</c:v>
                </c:pt>
                <c:pt idx="13">
                  <c:v>100</c:v>
                </c:pt>
                <c:pt idx="14">
                  <c:v>50</c:v>
                </c:pt>
              </c:numCache>
            </c:numRef>
          </c:val>
        </c:ser>
        <c:ser>
          <c:idx val="2"/>
          <c:order val="2"/>
          <c:tx>
            <c:strRef>
              <c:f>'Gas Volume 2'!$AH$31</c:f>
              <c:strCache>
                <c:ptCount val="1"/>
                <c:pt idx="0">
                  <c:v>3</c:v>
                </c:pt>
              </c:strCache>
            </c:strRef>
          </c:tx>
          <c:cat>
            <c:numRef>
              <c:f>'Gas Volume 2'!$K$32:$K$46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'Gas Volume 2'!$AH$32:$AH$46</c:f>
              <c:numCache>
                <c:formatCode>0.00</c:formatCode>
                <c:ptCount val="1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50</c:v>
                </c:pt>
              </c:numCache>
            </c:numRef>
          </c:val>
        </c:ser>
        <c:ser>
          <c:idx val="3"/>
          <c:order val="3"/>
          <c:tx>
            <c:strRef>
              <c:f>'Gas Volume 2'!$AI$31</c:f>
              <c:strCache>
                <c:ptCount val="1"/>
                <c:pt idx="0">
                  <c:v>4</c:v>
                </c:pt>
              </c:strCache>
            </c:strRef>
          </c:tx>
          <c:cat>
            <c:numRef>
              <c:f>'Gas Volume 2'!$K$32:$K$46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'Gas Volume 2'!$AI$32:$AI$46</c:f>
              <c:numCache>
                <c:formatCode>0.00</c:formatCode>
                <c:ptCount val="1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100</c:v>
                </c:pt>
                <c:pt idx="11">
                  <c:v>50</c:v>
                </c:pt>
                <c:pt idx="12">
                  <c:v>100</c:v>
                </c:pt>
                <c:pt idx="13">
                  <c:v>100</c:v>
                </c:pt>
                <c:pt idx="14">
                  <c:v>50</c:v>
                </c:pt>
              </c:numCache>
            </c:numRef>
          </c:val>
        </c:ser>
        <c:ser>
          <c:idx val="4"/>
          <c:order val="4"/>
          <c:tx>
            <c:strRef>
              <c:f>'Gas Volume 2'!$AJ$31</c:f>
              <c:strCache>
                <c:ptCount val="1"/>
                <c:pt idx="0">
                  <c:v>5</c:v>
                </c:pt>
              </c:strCache>
            </c:strRef>
          </c:tx>
          <c:cat>
            <c:numRef>
              <c:f>'Gas Volume 2'!$K$32:$K$46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'Gas Volume 2'!$AJ$32:$AJ$46</c:f>
              <c:numCache>
                <c:formatCode>0.00</c:formatCode>
                <c:ptCount val="1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50</c:v>
                </c:pt>
              </c:numCache>
            </c:numRef>
          </c:val>
        </c:ser>
        <c:bandFmts>
          <c:bandFmt>
            <c:idx val="14"/>
            <c:spPr>
              <a:solidFill>
                <a:schemeClr val="accent3">
                  <a:lumMod val="80000"/>
                  <a:lumOff val="20000"/>
                </a:schemeClr>
              </a:solidFill>
              <a:ln/>
              <a:effectLst/>
              <a:sp3d/>
            </c:spPr>
          </c:bandFmt>
        </c:bandFmts>
        <c:axId val="230072320"/>
        <c:axId val="229305728"/>
        <c:axId val="228595584"/>
      </c:surface3DChart>
      <c:catAx>
        <c:axId val="2300723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defRPr>
                </a:pPr>
                <a:r>
                  <a:rPr lang="en-US" sz="1300" b="1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rPr>
                  <a:t>Line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  <c:crossAx val="229305728"/>
        <c:crosses val="autoZero"/>
        <c:auto val="1"/>
        <c:lblAlgn val="ctr"/>
        <c:lblOffset val="100"/>
        <c:noMultiLvlLbl val="0"/>
      </c:catAx>
      <c:valAx>
        <c:axId val="229305728"/>
        <c:scaling>
          <c:orientation val="minMax"/>
          <c:max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defRPr>
                </a:pPr>
                <a:r>
                  <a:rPr lang="en-US" sz="1300" b="1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rPr>
                  <a:t>Planarity [mm]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  <c:crossAx val="230072320"/>
        <c:crosses val="autoZero"/>
        <c:crossBetween val="midCat"/>
        <c:majorUnit val="20"/>
      </c:valAx>
      <c:serAx>
        <c:axId val="228595584"/>
        <c:scaling>
          <c:orientation val="minMax"/>
        </c:scaling>
        <c:delete val="0"/>
        <c:axPos val="b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defRPr>
                </a:pPr>
                <a:r>
                  <a:rPr lang="en-US" sz="1300" b="1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rPr>
                  <a:t>Point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  <c:crossAx val="229305728"/>
        <c:crosses val="autoZero"/>
      </c:serAx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ayout>
        <c:manualLayout>
          <c:xMode val="edge"/>
          <c:yMode val="edge"/>
          <c:x val="0.83750219899150502"/>
          <c:y val="0.28665425262393734"/>
          <c:w val="0.14273554215637338"/>
          <c:h val="0.42152046983629871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300" b="1" i="0" u="none" strike="noStrike" kern="1200" baseline="0">
              <a:solidFill>
                <a:schemeClr val="tx1"/>
              </a:solidFill>
              <a:latin typeface="Helvetica" charset="0"/>
              <a:ea typeface="Helvetica" charset="0"/>
              <a:cs typeface="Helvetica" charset="0"/>
            </a:defRPr>
          </a:pPr>
          <a:endParaRPr lang="es-CL"/>
        </a:p>
      </c:txPr>
    </c:legend>
    <c:plotVisOnly val="1"/>
    <c:dispBlanksAs val="zero"/>
    <c:showDLblsOverMax val="0"/>
  </c:chart>
  <c:spPr>
    <a:ln>
      <a:noFill/>
    </a:ln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Measured</c:v>
          </c:tx>
          <c:cat>
            <c:numRef>
              <c:f>'Gas Volume 3'!$B$50:$B$68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'Gas Volume 3'!$C$50:$C$68</c:f>
              <c:numCache>
                <c:formatCode>General</c:formatCode>
                <c:ptCount val="19"/>
                <c:pt idx="0">
                  <c:v>6.02</c:v>
                </c:pt>
                <c:pt idx="1">
                  <c:v>5.9550000000000001</c:v>
                </c:pt>
                <c:pt idx="2">
                  <c:v>6</c:v>
                </c:pt>
                <c:pt idx="3">
                  <c:v>5.98</c:v>
                </c:pt>
                <c:pt idx="4">
                  <c:v>6.02</c:v>
                </c:pt>
                <c:pt idx="5">
                  <c:v>6.0549999999999997</c:v>
                </c:pt>
                <c:pt idx="6">
                  <c:v>6.0250000000000004</c:v>
                </c:pt>
                <c:pt idx="7">
                  <c:v>6.07</c:v>
                </c:pt>
                <c:pt idx="8">
                  <c:v>6.0350000000000001</c:v>
                </c:pt>
                <c:pt idx="9">
                  <c:v>6.0350000000000001</c:v>
                </c:pt>
                <c:pt idx="10">
                  <c:v>6.06</c:v>
                </c:pt>
                <c:pt idx="11">
                  <c:v>5.99</c:v>
                </c:pt>
                <c:pt idx="12">
                  <c:v>5.97</c:v>
                </c:pt>
                <c:pt idx="13">
                  <c:v>5.9550000000000001</c:v>
                </c:pt>
                <c:pt idx="14">
                  <c:v>5.96</c:v>
                </c:pt>
                <c:pt idx="15">
                  <c:v>6</c:v>
                </c:pt>
                <c:pt idx="16">
                  <c:v>5.97</c:v>
                </c:pt>
                <c:pt idx="17">
                  <c:v>5.97</c:v>
                </c:pt>
                <c:pt idx="18">
                  <c:v>5.98</c:v>
                </c:pt>
              </c:numCache>
            </c:numRef>
          </c:val>
          <c:smooth val="0"/>
        </c:ser>
        <c:ser>
          <c:idx val="1"/>
          <c:order val="1"/>
          <c:tx>
            <c:v>Expected</c:v>
          </c:tx>
          <c:cat>
            <c:numRef>
              <c:f>'Gas Volume 3'!$B$50:$B$68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'Gas Volume 3'!$D$50:$D$68</c:f>
              <c:numCache>
                <c:formatCode>General</c:formatCode>
                <c:ptCount val="19"/>
                <c:pt idx="0">
                  <c:v>5.9249999999999998</c:v>
                </c:pt>
                <c:pt idx="1">
                  <c:v>5.99</c:v>
                </c:pt>
                <c:pt idx="2">
                  <c:v>5.9749999999999996</c:v>
                </c:pt>
                <c:pt idx="3">
                  <c:v>5.9649999999999999</c:v>
                </c:pt>
                <c:pt idx="4">
                  <c:v>5.91</c:v>
                </c:pt>
                <c:pt idx="5">
                  <c:v>5.98</c:v>
                </c:pt>
                <c:pt idx="6">
                  <c:v>5.9250000000000007</c:v>
                </c:pt>
                <c:pt idx="7">
                  <c:v>5.93</c:v>
                </c:pt>
                <c:pt idx="8">
                  <c:v>5.91</c:v>
                </c:pt>
                <c:pt idx="9">
                  <c:v>5.98</c:v>
                </c:pt>
                <c:pt idx="10">
                  <c:v>5.9049999999999994</c:v>
                </c:pt>
                <c:pt idx="11">
                  <c:v>5.9499999999999993</c:v>
                </c:pt>
                <c:pt idx="12">
                  <c:v>5.9399999999999995</c:v>
                </c:pt>
                <c:pt idx="13">
                  <c:v>5.9499999999999993</c:v>
                </c:pt>
                <c:pt idx="14">
                  <c:v>5.88</c:v>
                </c:pt>
                <c:pt idx="15">
                  <c:v>5.95</c:v>
                </c:pt>
                <c:pt idx="16">
                  <c:v>5.95</c:v>
                </c:pt>
                <c:pt idx="17">
                  <c:v>5.93</c:v>
                </c:pt>
                <c:pt idx="18">
                  <c:v>5.9450000000000003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537216"/>
        <c:axId val="80094336"/>
      </c:lineChart>
      <c:catAx>
        <c:axId val="230537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>
                    <a:latin typeface="Helvetica"/>
                    <a:cs typeface="Helvetica"/>
                  </a:defRPr>
                </a:pPr>
                <a:r>
                  <a:rPr lang="en-US" sz="1200">
                    <a:latin typeface="Helvetica"/>
                    <a:cs typeface="Helvetica"/>
                  </a:rPr>
                  <a:t>Measurement</a:t>
                </a:r>
                <a:r>
                  <a:rPr lang="en-US" sz="1200" baseline="0">
                    <a:latin typeface="Helvetica"/>
                    <a:cs typeface="Helvetica"/>
                  </a:rPr>
                  <a:t> point</a:t>
                </a:r>
                <a:endParaRPr lang="en-US" sz="1200">
                  <a:latin typeface="Helvetica"/>
                  <a:cs typeface="Helvetica"/>
                </a:endParaRPr>
              </a:p>
            </c:rich>
          </c:tx>
          <c:layout/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Helvetica"/>
                <a:cs typeface="Helvetica"/>
              </a:defRPr>
            </a:pPr>
            <a:endParaRPr lang="es-CL"/>
          </a:p>
        </c:txPr>
        <c:crossAx val="80094336"/>
        <c:crosses val="autoZero"/>
        <c:auto val="1"/>
        <c:lblAlgn val="ctr"/>
        <c:lblOffset val="100"/>
        <c:noMultiLvlLbl val="1"/>
      </c:catAx>
      <c:valAx>
        <c:axId val="8009433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>
                    <a:latin typeface="Helvetica"/>
                    <a:cs typeface="Helvetica"/>
                  </a:defRPr>
                </a:pPr>
                <a:r>
                  <a:rPr lang="en-US" sz="1200">
                    <a:latin typeface="Helvetica"/>
                    <a:cs typeface="Helvetica"/>
                  </a:rPr>
                  <a:t>Thickness [mm]</a:t>
                </a:r>
              </a:p>
            </c:rich>
          </c:tx>
          <c:layout>
            <c:manualLayout>
              <c:xMode val="edge"/>
              <c:yMode val="edge"/>
              <c:x val="1.69286577992745E-2"/>
              <c:y val="0.24838047805271601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Helvetica"/>
                <a:cs typeface="Helvetica"/>
              </a:defRPr>
            </a:pPr>
            <a:endParaRPr lang="es-CL"/>
          </a:p>
        </c:txPr>
        <c:crossAx val="230537216"/>
        <c:crosses val="autoZero"/>
        <c:crossBetween val="between"/>
      </c:valAx>
      <c:spPr>
        <a:ln w="12700">
          <a:solidFill>
            <a:schemeClr val="tx1"/>
          </a:solidFill>
        </a:ln>
      </c:spPr>
    </c:plotArea>
    <c:legend>
      <c:legendPos val="r"/>
      <c:layout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>
              <a:latin typeface="Helvetica" charset="0"/>
              <a:ea typeface="Helvetica" charset="0"/>
              <a:cs typeface="Helvetica" charset="0"/>
            </a:defRPr>
          </a:pPr>
          <a:endParaRPr lang="es-CL"/>
        </a:p>
      </c:txPr>
    </c:legend>
    <c:plotVisOnly val="1"/>
    <c:dispBlanksAs val="gap"/>
    <c:showDLblsOverMax val="0"/>
  </c:chart>
  <c:spPr>
    <a:ln w="28575" cmpd="sng">
      <a:noFill/>
    </a:ln>
  </c:spPr>
  <c:printSettings>
    <c:headerFooter/>
    <c:pageMargins b="1" l="0.75" r="0.75" t="1" header="0.5" footer="0.5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Gas Volume Planarity with Vaccuum</a:t>
            </a:r>
          </a:p>
        </c:rich>
      </c:tx>
      <c:layout>
        <c:manualLayout>
          <c:xMode val="edge"/>
          <c:yMode val="edge"/>
          <c:x val="0.3512285582272876"/>
          <c:y val="7.3022312373225151E-2"/>
        </c:manualLayout>
      </c:layout>
      <c:overlay val="1"/>
    </c:title>
    <c:autoTitleDeleted val="0"/>
    <c:view3D>
      <c:rotX val="15"/>
      <c:rotY val="2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17827233698478"/>
          <c:y val="0.13593649678171568"/>
          <c:w val="0.59409429567025385"/>
          <c:h val="0.7374329324453105"/>
        </c:manualLayout>
      </c:layout>
      <c:surface3DChart>
        <c:wireframe val="0"/>
        <c:ser>
          <c:idx val="0"/>
          <c:order val="0"/>
          <c:tx>
            <c:strRef>
              <c:f>'Gas Volume 3'!$M$29</c:f>
              <c:strCache>
                <c:ptCount val="1"/>
                <c:pt idx="0">
                  <c:v>1</c:v>
                </c:pt>
              </c:strCache>
            </c:strRef>
          </c:tx>
          <c:cat>
            <c:numRef>
              <c:f>'Gas Volume 3'!$L$30:$L$44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'Gas Volume 3'!$M$30:$M$44</c:f>
              <c:numCache>
                <c:formatCode>0.00</c:formatCode>
                <c:ptCount val="15"/>
                <c:pt idx="0">
                  <c:v>100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100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</c:numCache>
            </c:numRef>
          </c:val>
        </c:ser>
        <c:ser>
          <c:idx val="1"/>
          <c:order val="1"/>
          <c:tx>
            <c:strRef>
              <c:f>'Gas Volume 3'!$N$29</c:f>
              <c:strCache>
                <c:ptCount val="1"/>
                <c:pt idx="0">
                  <c:v>2</c:v>
                </c:pt>
              </c:strCache>
            </c:strRef>
          </c:tx>
          <c:cat>
            <c:numRef>
              <c:f>'Gas Volume 3'!$L$30:$L$44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'Gas Volume 3'!$N$30:$N$44</c:f>
              <c:numCache>
                <c:formatCode>0.00</c:formatCode>
                <c:ptCount val="1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</c:numCache>
            </c:numRef>
          </c:val>
        </c:ser>
        <c:ser>
          <c:idx val="2"/>
          <c:order val="2"/>
          <c:tx>
            <c:strRef>
              <c:f>'Gas Volume 3'!$O$29</c:f>
              <c:strCache>
                <c:ptCount val="1"/>
                <c:pt idx="0">
                  <c:v>3</c:v>
                </c:pt>
              </c:strCache>
            </c:strRef>
          </c:tx>
          <c:cat>
            <c:numRef>
              <c:f>'Gas Volume 3'!$L$30:$L$44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'Gas Volume 3'!$O$30:$O$44</c:f>
              <c:numCache>
                <c:formatCode>0.00</c:formatCode>
                <c:ptCount val="15"/>
                <c:pt idx="0">
                  <c:v>50</c:v>
                </c:pt>
                <c:pt idx="1">
                  <c:v>50</c:v>
                </c:pt>
                <c:pt idx="2">
                  <c:v>100</c:v>
                </c:pt>
                <c:pt idx="3">
                  <c:v>100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100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</c:numCache>
            </c:numRef>
          </c:val>
        </c:ser>
        <c:ser>
          <c:idx val="3"/>
          <c:order val="3"/>
          <c:tx>
            <c:strRef>
              <c:f>'Gas Volume 3'!$P$29</c:f>
              <c:strCache>
                <c:ptCount val="1"/>
                <c:pt idx="0">
                  <c:v>4</c:v>
                </c:pt>
              </c:strCache>
            </c:strRef>
          </c:tx>
          <c:cat>
            <c:numRef>
              <c:f>'Gas Volume 3'!$L$30:$L$44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'Gas Volume 3'!$P$30:$P$44</c:f>
              <c:numCache>
                <c:formatCode>0.00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100</c:v>
                </c:pt>
                <c:pt idx="13">
                  <c:v>100</c:v>
                </c:pt>
                <c:pt idx="14">
                  <c:v>50</c:v>
                </c:pt>
              </c:numCache>
            </c:numRef>
          </c:val>
        </c:ser>
        <c:ser>
          <c:idx val="4"/>
          <c:order val="4"/>
          <c:tx>
            <c:strRef>
              <c:f>'Gas Volume 3'!$Q$29</c:f>
              <c:strCache>
                <c:ptCount val="1"/>
                <c:pt idx="0">
                  <c:v>5</c:v>
                </c:pt>
              </c:strCache>
            </c:strRef>
          </c:tx>
          <c:cat>
            <c:numRef>
              <c:f>'Gas Volume 3'!$L$30:$L$44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'Gas Volume 3'!$Q$30:$Q$44</c:f>
              <c:numCache>
                <c:formatCode>0.00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</c:numCache>
            </c:numRef>
          </c:val>
        </c:ser>
        <c:bandFmts>
          <c:bandFmt>
            <c:idx val="14"/>
            <c:spPr>
              <a:solidFill>
                <a:schemeClr val="accent3">
                  <a:lumMod val="80000"/>
                  <a:lumOff val="20000"/>
                </a:schemeClr>
              </a:solidFill>
              <a:ln/>
              <a:effectLst/>
              <a:sp3d/>
            </c:spPr>
          </c:bandFmt>
        </c:bandFmts>
        <c:axId val="228966912"/>
        <c:axId val="80094912"/>
        <c:axId val="227580416"/>
      </c:surface3DChart>
      <c:catAx>
        <c:axId val="2289669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defRPr>
                </a:pPr>
                <a:r>
                  <a:rPr lang="en-US" sz="1300" b="1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rPr>
                  <a:t>Line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  <c:crossAx val="80094912"/>
        <c:crosses val="autoZero"/>
        <c:auto val="1"/>
        <c:lblAlgn val="ctr"/>
        <c:lblOffset val="100"/>
        <c:noMultiLvlLbl val="0"/>
      </c:catAx>
      <c:valAx>
        <c:axId val="8009491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defRPr>
                </a:pPr>
                <a:r>
                  <a:rPr lang="en-US" sz="1300" b="1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rPr>
                  <a:t>Planarity [mm]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  <c:crossAx val="228966912"/>
        <c:crosses val="autoZero"/>
        <c:crossBetween val="midCat"/>
        <c:majorUnit val="20"/>
      </c:valAx>
      <c:serAx>
        <c:axId val="227580416"/>
        <c:scaling>
          <c:orientation val="minMax"/>
        </c:scaling>
        <c:delete val="0"/>
        <c:axPos val="b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defRPr>
                </a:pPr>
                <a:r>
                  <a:rPr lang="en-US" sz="1300" b="1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rPr>
                  <a:t>Point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  <c:crossAx val="80094912"/>
        <c:crosses val="autoZero"/>
      </c:serAx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ayout>
        <c:manualLayout>
          <c:xMode val="edge"/>
          <c:yMode val="edge"/>
          <c:x val="0.8387010761796585"/>
          <c:y val="0.3567967290092795"/>
          <c:w val="0.11698352039735864"/>
          <c:h val="0.27558842162985203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300" b="1" i="0" u="none" strike="noStrike" kern="1200" baseline="0">
              <a:solidFill>
                <a:schemeClr val="tx1"/>
              </a:solidFill>
              <a:latin typeface="Helvetica" charset="0"/>
              <a:ea typeface="Helvetica" charset="0"/>
              <a:cs typeface="Helvetica" charset="0"/>
            </a:defRPr>
          </a:pPr>
          <a:endParaRPr lang="es-CL"/>
        </a:p>
      </c:txPr>
    </c:legend>
    <c:plotVisOnly val="1"/>
    <c:dispBlanksAs val="zero"/>
    <c:showDLblsOverMax val="0"/>
  </c:chart>
  <c:spPr>
    <a:ln>
      <a:noFill/>
    </a:ln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Measured</c:v>
          </c:tx>
          <c:cat>
            <c:numRef>
              <c:f>'Gas Volume 4'!$B$54:$B$72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'Gas Volume 4'!$C$54:$C$72</c:f>
              <c:numCache>
                <c:formatCode>General</c:formatCode>
                <c:ptCount val="19"/>
                <c:pt idx="0">
                  <c:v>5.9</c:v>
                </c:pt>
                <c:pt idx="1">
                  <c:v>5.93</c:v>
                </c:pt>
                <c:pt idx="2">
                  <c:v>5.95</c:v>
                </c:pt>
                <c:pt idx="3">
                  <c:v>5.9450000000000003</c:v>
                </c:pt>
                <c:pt idx="4">
                  <c:v>6.0049999999999999</c:v>
                </c:pt>
                <c:pt idx="5">
                  <c:v>5.99</c:v>
                </c:pt>
                <c:pt idx="6">
                  <c:v>5.93</c:v>
                </c:pt>
                <c:pt idx="7">
                  <c:v>5.9749999999999996</c:v>
                </c:pt>
                <c:pt idx="8">
                  <c:v>6.0149999999999997</c:v>
                </c:pt>
                <c:pt idx="9">
                  <c:v>6.01</c:v>
                </c:pt>
                <c:pt idx="10">
                  <c:v>6.0149999999999997</c:v>
                </c:pt>
                <c:pt idx="11">
                  <c:v>5.98</c:v>
                </c:pt>
                <c:pt idx="12">
                  <c:v>6.03</c:v>
                </c:pt>
                <c:pt idx="13">
                  <c:v>6.0250000000000004</c:v>
                </c:pt>
                <c:pt idx="14">
                  <c:v>5.98</c:v>
                </c:pt>
                <c:pt idx="15">
                  <c:v>6</c:v>
                </c:pt>
                <c:pt idx="16">
                  <c:v>6.01</c:v>
                </c:pt>
                <c:pt idx="17">
                  <c:v>5.97</c:v>
                </c:pt>
                <c:pt idx="18">
                  <c:v>5.94</c:v>
                </c:pt>
              </c:numCache>
            </c:numRef>
          </c:val>
          <c:smooth val="0"/>
        </c:ser>
        <c:ser>
          <c:idx val="1"/>
          <c:order val="1"/>
          <c:tx>
            <c:v>Expected</c:v>
          </c:tx>
          <c:cat>
            <c:numRef>
              <c:f>'Gas Volume 4'!$B$54:$B$72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'Gas Volume 4'!$D$54:$D$72</c:f>
              <c:numCache>
                <c:formatCode>General</c:formatCode>
                <c:ptCount val="19"/>
                <c:pt idx="0">
                  <c:v>5.8550000000000004</c:v>
                </c:pt>
                <c:pt idx="1">
                  <c:v>5.9399999999999995</c:v>
                </c:pt>
                <c:pt idx="2">
                  <c:v>5.91</c:v>
                </c:pt>
                <c:pt idx="3">
                  <c:v>5.915</c:v>
                </c:pt>
                <c:pt idx="4">
                  <c:v>5.8699999999999992</c:v>
                </c:pt>
                <c:pt idx="5">
                  <c:v>5.96</c:v>
                </c:pt>
                <c:pt idx="6">
                  <c:v>5.9450000000000003</c:v>
                </c:pt>
                <c:pt idx="7">
                  <c:v>5.91</c:v>
                </c:pt>
                <c:pt idx="8">
                  <c:v>5.9550000000000001</c:v>
                </c:pt>
                <c:pt idx="9">
                  <c:v>5.93</c:v>
                </c:pt>
                <c:pt idx="10">
                  <c:v>5.9349999999999996</c:v>
                </c:pt>
                <c:pt idx="11">
                  <c:v>5.93</c:v>
                </c:pt>
                <c:pt idx="12">
                  <c:v>5.99</c:v>
                </c:pt>
                <c:pt idx="13">
                  <c:v>5.9950000000000001</c:v>
                </c:pt>
                <c:pt idx="14">
                  <c:v>5.91</c:v>
                </c:pt>
                <c:pt idx="15">
                  <c:v>5.9550000000000001</c:v>
                </c:pt>
                <c:pt idx="16">
                  <c:v>5.9399999999999995</c:v>
                </c:pt>
                <c:pt idx="17">
                  <c:v>5.9250000000000007</c:v>
                </c:pt>
                <c:pt idx="18">
                  <c:v>5.91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921792"/>
        <c:axId val="80098944"/>
      </c:lineChart>
      <c:catAx>
        <c:axId val="229921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>
                    <a:latin typeface="Helvetica"/>
                    <a:cs typeface="Helvetica"/>
                  </a:defRPr>
                </a:pPr>
                <a:r>
                  <a:rPr lang="en-US" sz="1200">
                    <a:latin typeface="Helvetica"/>
                    <a:cs typeface="Helvetica"/>
                  </a:rPr>
                  <a:t>Measurement</a:t>
                </a:r>
                <a:r>
                  <a:rPr lang="en-US" sz="1200" baseline="0">
                    <a:latin typeface="Helvetica"/>
                    <a:cs typeface="Helvetica"/>
                  </a:rPr>
                  <a:t> point</a:t>
                </a:r>
                <a:endParaRPr lang="en-US" sz="1200">
                  <a:latin typeface="Helvetica"/>
                  <a:cs typeface="Helvetica"/>
                </a:endParaRPr>
              </a:p>
            </c:rich>
          </c:tx>
          <c:layout/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Helvetica"/>
                <a:cs typeface="Helvetica"/>
              </a:defRPr>
            </a:pPr>
            <a:endParaRPr lang="es-CL"/>
          </a:p>
        </c:txPr>
        <c:crossAx val="80098944"/>
        <c:crosses val="autoZero"/>
        <c:auto val="1"/>
        <c:lblAlgn val="ctr"/>
        <c:lblOffset val="100"/>
        <c:noMultiLvlLbl val="1"/>
      </c:catAx>
      <c:valAx>
        <c:axId val="8009894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>
                    <a:latin typeface="Helvetica"/>
                    <a:cs typeface="Helvetica"/>
                  </a:defRPr>
                </a:pPr>
                <a:r>
                  <a:rPr lang="en-US" sz="1200">
                    <a:latin typeface="Helvetica"/>
                    <a:cs typeface="Helvetica"/>
                  </a:rPr>
                  <a:t>Thickness [mm]</a:t>
                </a:r>
              </a:p>
            </c:rich>
          </c:tx>
          <c:layout>
            <c:manualLayout>
              <c:xMode val="edge"/>
              <c:yMode val="edge"/>
              <c:x val="1.69286577992745E-2"/>
              <c:y val="0.24838047805271601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Helvetica"/>
                <a:cs typeface="Helvetica"/>
              </a:defRPr>
            </a:pPr>
            <a:endParaRPr lang="es-CL"/>
          </a:p>
        </c:txPr>
        <c:crossAx val="229921792"/>
        <c:crosses val="autoZero"/>
        <c:crossBetween val="between"/>
      </c:valAx>
      <c:spPr>
        <a:ln w="12700">
          <a:solidFill>
            <a:schemeClr val="tx1"/>
          </a:solidFill>
        </a:ln>
      </c:spPr>
    </c:plotArea>
    <c:legend>
      <c:legendPos val="r"/>
      <c:layout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>
              <a:latin typeface="Helvetica" charset="0"/>
              <a:ea typeface="Helvetica" charset="0"/>
              <a:cs typeface="Helvetica" charset="0"/>
            </a:defRPr>
          </a:pPr>
          <a:endParaRPr lang="es-CL"/>
        </a:p>
      </c:txPr>
    </c:legend>
    <c:plotVisOnly val="1"/>
    <c:dispBlanksAs val="gap"/>
    <c:showDLblsOverMax val="0"/>
  </c:chart>
  <c:spPr>
    <a:ln w="28575" cmpd="sng">
      <a:noFill/>
    </a:ln>
  </c:spPr>
  <c:printSettings>
    <c:headerFooter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surface3DChart>
        <c:wireframe val="0"/>
        <c:ser>
          <c:idx val="0"/>
          <c:order val="0"/>
          <c:tx>
            <c:strRef>
              <c:f>'Half Pad 1'!$M$88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chemeClr val="accent1"/>
            </a:solidFill>
            <a:ln/>
            <a:effectLst/>
            <a:sp3d/>
          </c:spPr>
          <c:cat>
            <c:numRef>
              <c:f>'Half Pad 1'!$L$89:$L$103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'Half Pad 1'!$M$89:$M$103</c:f>
              <c:numCache>
                <c:formatCode>0.00</c:formatCode>
                <c:ptCount val="1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</c:numCache>
            </c:numRef>
          </c:val>
        </c:ser>
        <c:ser>
          <c:idx val="1"/>
          <c:order val="1"/>
          <c:tx>
            <c:strRef>
              <c:f>'Half Pad 1'!$N$88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chemeClr val="accent2"/>
            </a:solidFill>
            <a:ln/>
            <a:effectLst/>
            <a:sp3d/>
          </c:spPr>
          <c:cat>
            <c:numRef>
              <c:f>'Half Pad 1'!$L$89:$L$103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'Half Pad 1'!$N$89:$N$103</c:f>
              <c:numCache>
                <c:formatCode>0.00</c:formatCode>
                <c:ptCount val="1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</c:numCache>
            </c:numRef>
          </c:val>
        </c:ser>
        <c:ser>
          <c:idx val="2"/>
          <c:order val="2"/>
          <c:tx>
            <c:strRef>
              <c:f>'Half Pad 1'!$O$88</c:f>
              <c:strCache>
                <c:ptCount val="1"/>
                <c:pt idx="0">
                  <c:v>3</c:v>
                </c:pt>
              </c:strCache>
            </c:strRef>
          </c:tx>
          <c:spPr>
            <a:solidFill>
              <a:schemeClr val="accent3"/>
            </a:solidFill>
            <a:ln/>
            <a:effectLst/>
            <a:sp3d/>
          </c:spPr>
          <c:cat>
            <c:numRef>
              <c:f>'Half Pad 1'!$L$89:$L$103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'Half Pad 1'!$O$89:$O$103</c:f>
              <c:numCache>
                <c:formatCode>0.00</c:formatCode>
                <c:ptCount val="1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</c:numCache>
            </c:numRef>
          </c:val>
        </c:ser>
        <c:ser>
          <c:idx val="3"/>
          <c:order val="3"/>
          <c:tx>
            <c:strRef>
              <c:f>'Half Pad 1'!$P$88</c:f>
              <c:strCache>
                <c:ptCount val="1"/>
                <c:pt idx="0">
                  <c:v>4</c:v>
                </c:pt>
              </c:strCache>
            </c:strRef>
          </c:tx>
          <c:spPr>
            <a:solidFill>
              <a:schemeClr val="accent4"/>
            </a:solidFill>
            <a:ln/>
            <a:effectLst/>
            <a:sp3d/>
          </c:spPr>
          <c:cat>
            <c:numRef>
              <c:f>'Half Pad 1'!$L$89:$L$103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'Half Pad 1'!$P$89:$P$103</c:f>
              <c:numCache>
                <c:formatCode>0.00</c:formatCode>
                <c:ptCount val="1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</c:numCache>
            </c:numRef>
          </c:val>
        </c:ser>
        <c:ser>
          <c:idx val="4"/>
          <c:order val="4"/>
          <c:tx>
            <c:strRef>
              <c:f>'Half Pad 1'!$Q$88</c:f>
              <c:strCache>
                <c:ptCount val="1"/>
                <c:pt idx="0">
                  <c:v>5</c:v>
                </c:pt>
              </c:strCache>
            </c:strRef>
          </c:tx>
          <c:spPr>
            <a:solidFill>
              <a:schemeClr val="accent5"/>
            </a:solidFill>
            <a:ln/>
            <a:effectLst/>
            <a:sp3d/>
          </c:spPr>
          <c:cat>
            <c:numRef>
              <c:f>'Half Pad 1'!$L$89:$L$103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'Half Pad 1'!$Q$89:$Q$103</c:f>
              <c:numCache>
                <c:formatCode>0.00</c:formatCode>
                <c:ptCount val="1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</c:numCache>
            </c:numRef>
          </c:val>
        </c:ser>
        <c:bandFmts>
          <c:bandFmt>
            <c:idx val="0"/>
            <c:spPr>
              <a:solidFill>
                <a:schemeClr val="accent1"/>
              </a:solidFill>
              <a:ln/>
              <a:effectLst/>
              <a:sp3d/>
            </c:spPr>
          </c:bandFmt>
          <c:bandFmt>
            <c:idx val="1"/>
            <c:spPr>
              <a:solidFill>
                <a:schemeClr val="accent2"/>
              </a:solidFill>
              <a:ln/>
              <a:effectLst/>
              <a:sp3d/>
            </c:spPr>
          </c:bandFmt>
          <c:bandFmt>
            <c:idx val="2"/>
            <c:spPr>
              <a:solidFill>
                <a:schemeClr val="accent3"/>
              </a:solidFill>
              <a:ln/>
              <a:effectLst/>
              <a:sp3d/>
            </c:spPr>
          </c:bandFmt>
          <c:bandFmt>
            <c:idx val="3"/>
            <c:spPr>
              <a:solidFill>
                <a:schemeClr val="accent4"/>
              </a:solidFill>
              <a:ln/>
              <a:effectLst/>
              <a:sp3d/>
            </c:spPr>
          </c:bandFmt>
          <c:bandFmt>
            <c:idx val="4"/>
            <c:spPr>
              <a:solidFill>
                <a:schemeClr val="accent5"/>
              </a:solidFill>
              <a:ln/>
              <a:effectLst/>
              <a:sp3d/>
            </c:spPr>
          </c:bandFmt>
          <c:bandFmt>
            <c:idx val="5"/>
            <c:spPr>
              <a:solidFill>
                <a:schemeClr val="accent6"/>
              </a:solidFill>
              <a:ln/>
              <a:effectLst/>
              <a:sp3d/>
            </c:spPr>
          </c:bandFmt>
          <c:bandFmt>
            <c:idx val="6"/>
            <c:spPr>
              <a:solidFill>
                <a:schemeClr val="accent1">
                  <a:lumMod val="60000"/>
                </a:schemeClr>
              </a:solidFill>
              <a:ln/>
              <a:effectLst/>
              <a:sp3d/>
            </c:spPr>
          </c:bandFmt>
          <c:bandFmt>
            <c:idx val="7"/>
            <c:spPr>
              <a:solidFill>
                <a:schemeClr val="accent2">
                  <a:lumMod val="60000"/>
                </a:schemeClr>
              </a:solidFill>
              <a:ln/>
              <a:effectLst/>
              <a:sp3d/>
            </c:spPr>
          </c:bandFmt>
          <c:bandFmt>
            <c:idx val="8"/>
            <c:spPr>
              <a:solidFill>
                <a:schemeClr val="accent3">
                  <a:lumMod val="60000"/>
                </a:schemeClr>
              </a:solidFill>
              <a:ln/>
              <a:effectLst/>
              <a:sp3d/>
            </c:spPr>
          </c:bandFmt>
          <c:bandFmt>
            <c:idx val="9"/>
            <c:spPr>
              <a:solidFill>
                <a:schemeClr val="accent4">
                  <a:lumMod val="60000"/>
                </a:schemeClr>
              </a:solidFill>
              <a:ln/>
              <a:effectLst/>
              <a:sp3d/>
            </c:spPr>
          </c:bandFmt>
          <c:bandFmt>
            <c:idx val="10"/>
            <c:spPr>
              <a:solidFill>
                <a:schemeClr val="accent5">
                  <a:lumMod val="60000"/>
                </a:schemeClr>
              </a:solidFill>
              <a:ln/>
              <a:effectLst/>
              <a:sp3d/>
            </c:spPr>
          </c:bandFmt>
          <c:bandFmt>
            <c:idx val="11"/>
            <c:spPr>
              <a:solidFill>
                <a:schemeClr val="accent6">
                  <a:lumMod val="60000"/>
                </a:schemeClr>
              </a:solidFill>
              <a:ln/>
              <a:effectLst/>
              <a:sp3d/>
            </c:spPr>
          </c:bandFmt>
          <c:bandFmt>
            <c:idx val="12"/>
            <c:spPr>
              <a:solidFill>
                <a:schemeClr val="accent1">
                  <a:lumMod val="80000"/>
                  <a:lumOff val="20000"/>
                </a:schemeClr>
              </a:solidFill>
              <a:ln/>
              <a:effectLst/>
              <a:sp3d/>
            </c:spPr>
          </c:bandFmt>
          <c:bandFmt>
            <c:idx val="13"/>
            <c:spPr>
              <a:solidFill>
                <a:schemeClr val="accent2">
                  <a:lumMod val="80000"/>
                  <a:lumOff val="20000"/>
                </a:schemeClr>
              </a:solidFill>
              <a:ln/>
              <a:effectLst/>
              <a:sp3d/>
            </c:spPr>
          </c:bandFmt>
          <c:bandFmt>
            <c:idx val="14"/>
            <c:spPr>
              <a:solidFill>
                <a:schemeClr val="accent3">
                  <a:lumMod val="80000"/>
                  <a:lumOff val="20000"/>
                </a:schemeClr>
              </a:solidFill>
              <a:ln/>
              <a:effectLst/>
              <a:sp3d/>
            </c:spPr>
          </c:bandFmt>
        </c:bandFmts>
        <c:axId val="163383808"/>
        <c:axId val="196724992"/>
        <c:axId val="128380032"/>
      </c:surface3DChart>
      <c:catAx>
        <c:axId val="1633838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defRPr>
                </a:pPr>
                <a:r>
                  <a:rPr lang="en-US" sz="1300" b="1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rPr>
                  <a:t>Line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  <c:crossAx val="196724992"/>
        <c:crosses val="autoZero"/>
        <c:auto val="1"/>
        <c:lblAlgn val="ctr"/>
        <c:lblOffset val="100"/>
        <c:noMultiLvlLbl val="0"/>
      </c:catAx>
      <c:valAx>
        <c:axId val="196724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defRPr>
                </a:pPr>
                <a:r>
                  <a:rPr lang="en-US" sz="1300" b="1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rPr>
                  <a:t>Planarity [mm]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  <c:crossAx val="163383808"/>
        <c:crosses val="autoZero"/>
        <c:crossBetween val="midCat"/>
      </c:valAx>
      <c:serAx>
        <c:axId val="128380032"/>
        <c:scaling>
          <c:orientation val="minMax"/>
        </c:scaling>
        <c:delete val="0"/>
        <c:axPos val="b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defRPr>
                </a:pPr>
                <a:r>
                  <a:rPr lang="en-US" sz="1300" b="1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rPr>
                  <a:t>Point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  <c:crossAx val="196724992"/>
        <c:crosses val="autoZero"/>
      </c:ser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egendEntry>
        <c:idx val="5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egendEntry>
        <c:idx val="6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egendEntry>
        <c:idx val="7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egendEntry>
        <c:idx val="8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egendEntry>
        <c:idx val="9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ayout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300" b="1" i="0" u="none" strike="noStrike" kern="1200" baseline="0">
              <a:solidFill>
                <a:schemeClr val="tx1"/>
              </a:solidFill>
              <a:latin typeface="Helvetica" charset="0"/>
              <a:ea typeface="Helvetica" charset="0"/>
              <a:cs typeface="Helvetica" charset="0"/>
            </a:defRPr>
          </a:pPr>
          <a:endParaRPr lang="es-C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 Gas Volume Planarity with Vaccuum</a:t>
            </a:r>
          </a:p>
        </c:rich>
      </c:tx>
      <c:layout>
        <c:manualLayout>
          <c:xMode val="edge"/>
          <c:yMode val="edge"/>
          <c:x val="0.35460659017011775"/>
          <c:y val="5.2054805750146857E-2"/>
        </c:manualLayout>
      </c:layout>
      <c:overlay val="1"/>
    </c:title>
    <c:autoTitleDeleted val="0"/>
    <c:view3D>
      <c:rotX val="15"/>
      <c:rotY val="2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5773848631190502E-2"/>
          <c:y val="9.3321716186082315E-2"/>
          <c:w val="0.71334621884987459"/>
          <c:h val="0.81739907861059036"/>
        </c:manualLayout>
      </c:layout>
      <c:surface3DChart>
        <c:wireframe val="0"/>
        <c:ser>
          <c:idx val="0"/>
          <c:order val="0"/>
          <c:tx>
            <c:strRef>
              <c:f>'Gas Volume 4'!$M$31</c:f>
              <c:strCache>
                <c:ptCount val="1"/>
                <c:pt idx="0">
                  <c:v>1</c:v>
                </c:pt>
              </c:strCache>
            </c:strRef>
          </c:tx>
          <c:cat>
            <c:numRef>
              <c:f>'Gas Volume 4'!$L$32:$L$46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'Gas Volume 4'!$M$32:$M$46</c:f>
              <c:numCache>
                <c:formatCode>0.00</c:formatCode>
                <c:ptCount val="1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100</c:v>
                </c:pt>
                <c:pt idx="11">
                  <c:v>50</c:v>
                </c:pt>
                <c:pt idx="12">
                  <c:v>100</c:v>
                </c:pt>
                <c:pt idx="13">
                  <c:v>50</c:v>
                </c:pt>
                <c:pt idx="14">
                  <c:v>50</c:v>
                </c:pt>
              </c:numCache>
            </c:numRef>
          </c:val>
        </c:ser>
        <c:ser>
          <c:idx val="1"/>
          <c:order val="1"/>
          <c:tx>
            <c:strRef>
              <c:f>'Gas Volume 4'!$N$31</c:f>
              <c:strCache>
                <c:ptCount val="1"/>
                <c:pt idx="0">
                  <c:v>2</c:v>
                </c:pt>
              </c:strCache>
            </c:strRef>
          </c:tx>
          <c:cat>
            <c:numRef>
              <c:f>'Gas Volume 4'!$L$32:$L$46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'Gas Volume 4'!$N$32:$N$46</c:f>
              <c:numCache>
                <c:formatCode>0.00</c:formatCode>
                <c:ptCount val="15"/>
                <c:pt idx="0">
                  <c:v>50</c:v>
                </c:pt>
                <c:pt idx="1">
                  <c:v>100</c:v>
                </c:pt>
                <c:pt idx="2">
                  <c:v>50</c:v>
                </c:pt>
                <c:pt idx="3">
                  <c:v>150</c:v>
                </c:pt>
                <c:pt idx="4">
                  <c:v>100</c:v>
                </c:pt>
                <c:pt idx="5">
                  <c:v>100</c:v>
                </c:pt>
                <c:pt idx="6">
                  <c:v>150</c:v>
                </c:pt>
                <c:pt idx="7">
                  <c:v>100</c:v>
                </c:pt>
                <c:pt idx="8">
                  <c:v>100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</c:numCache>
            </c:numRef>
          </c:val>
        </c:ser>
        <c:ser>
          <c:idx val="2"/>
          <c:order val="2"/>
          <c:tx>
            <c:strRef>
              <c:f>'Gas Volume 4'!$O$31</c:f>
              <c:strCache>
                <c:ptCount val="1"/>
                <c:pt idx="0">
                  <c:v>3</c:v>
                </c:pt>
              </c:strCache>
            </c:strRef>
          </c:tx>
          <c:cat>
            <c:numRef>
              <c:f>'Gas Volume 4'!$L$32:$L$46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'Gas Volume 4'!$O$32:$O$46</c:f>
              <c:numCache>
                <c:formatCode>0.00</c:formatCode>
                <c:ptCount val="1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100</c:v>
                </c:pt>
                <c:pt idx="4">
                  <c:v>50</c:v>
                </c:pt>
                <c:pt idx="5">
                  <c:v>100</c:v>
                </c:pt>
                <c:pt idx="6">
                  <c:v>100</c:v>
                </c:pt>
                <c:pt idx="7">
                  <c:v>50</c:v>
                </c:pt>
                <c:pt idx="8">
                  <c:v>100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</c:numCache>
            </c:numRef>
          </c:val>
        </c:ser>
        <c:ser>
          <c:idx val="3"/>
          <c:order val="3"/>
          <c:tx>
            <c:strRef>
              <c:f>'Gas Volume 4'!$P$31</c:f>
              <c:strCache>
                <c:ptCount val="1"/>
                <c:pt idx="0">
                  <c:v>4</c:v>
                </c:pt>
              </c:strCache>
            </c:strRef>
          </c:tx>
          <c:cat>
            <c:numRef>
              <c:f>'Gas Volume 4'!$L$32:$L$46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'Gas Volume 4'!$P$32:$P$46</c:f>
              <c:numCache>
                <c:formatCode>0.00</c:formatCode>
                <c:ptCount val="1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100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100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</c:numCache>
            </c:numRef>
          </c:val>
        </c:ser>
        <c:ser>
          <c:idx val="4"/>
          <c:order val="4"/>
          <c:tx>
            <c:strRef>
              <c:f>'Gas Volume 4'!$Q$31</c:f>
              <c:strCache>
                <c:ptCount val="1"/>
                <c:pt idx="0">
                  <c:v>5</c:v>
                </c:pt>
              </c:strCache>
            </c:strRef>
          </c:tx>
          <c:cat>
            <c:numRef>
              <c:f>'Gas Volume 4'!$L$32:$L$46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'Gas Volume 4'!$Q$32:$Q$46</c:f>
              <c:numCache>
                <c:formatCode>0.00</c:formatCode>
                <c:ptCount val="1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100</c:v>
                </c:pt>
                <c:pt idx="4">
                  <c:v>50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</c:numCache>
            </c:numRef>
          </c:val>
        </c:ser>
        <c:bandFmts>
          <c:bandFmt>
            <c:idx val="14"/>
            <c:spPr>
              <a:solidFill>
                <a:schemeClr val="accent3">
                  <a:lumMod val="80000"/>
                  <a:lumOff val="20000"/>
                </a:schemeClr>
              </a:solidFill>
              <a:ln/>
              <a:effectLst/>
              <a:sp3d/>
            </c:spPr>
          </c:bandFmt>
        </c:bandFmts>
        <c:axId val="229920768"/>
        <c:axId val="80100672"/>
        <c:axId val="230081792"/>
      </c:surface3DChart>
      <c:catAx>
        <c:axId val="2299207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defRPr>
                </a:pPr>
                <a:r>
                  <a:rPr lang="en-US" sz="1300" b="1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rPr>
                  <a:t>Line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  <c:crossAx val="80100672"/>
        <c:crosses val="autoZero"/>
        <c:auto val="1"/>
        <c:lblAlgn val="ctr"/>
        <c:lblOffset val="100"/>
        <c:noMultiLvlLbl val="0"/>
      </c:catAx>
      <c:valAx>
        <c:axId val="80100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defRPr>
                </a:pPr>
                <a:r>
                  <a:rPr lang="en-US" sz="1300" b="1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rPr>
                  <a:t>Planarity [mm]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  <c:crossAx val="229920768"/>
        <c:crosses val="autoZero"/>
        <c:crossBetween val="midCat"/>
      </c:valAx>
      <c:serAx>
        <c:axId val="230081792"/>
        <c:scaling>
          <c:orientation val="minMax"/>
        </c:scaling>
        <c:delete val="0"/>
        <c:axPos val="b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defRPr>
                </a:pPr>
                <a:r>
                  <a:rPr lang="en-US" sz="1300" b="1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rPr>
                  <a:t>Point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  <c:crossAx val="80100672"/>
        <c:crosses val="autoZero"/>
      </c:serAx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ayout>
        <c:manualLayout>
          <c:xMode val="edge"/>
          <c:yMode val="edge"/>
          <c:x val="0.85514919108970844"/>
          <c:y val="0.25743520488122723"/>
          <c:w val="0.1248424419151538"/>
          <c:h val="0.45310569584849453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300" b="1" i="0" u="none" strike="noStrike" kern="1200" baseline="0">
              <a:solidFill>
                <a:schemeClr val="tx1"/>
              </a:solidFill>
              <a:latin typeface="Helvetica" charset="0"/>
              <a:ea typeface="Helvetica" charset="0"/>
              <a:cs typeface="Helvetica" charset="0"/>
            </a:defRPr>
          </a:pPr>
          <a:endParaRPr lang="es-CL"/>
        </a:p>
      </c:txPr>
    </c:legend>
    <c:plotVisOnly val="1"/>
    <c:dispBlanksAs val="zero"/>
    <c:showDLblsOverMax val="0"/>
  </c:chart>
  <c:spPr>
    <a:ln>
      <a:noFill/>
    </a:ln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Doublet measured</c:v>
          </c:tx>
          <c:cat>
            <c:numRef>
              <c:f>'Doublet 12'!$B$108:$B$126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'Doublet 12'!$D$108:$D$126</c:f>
              <c:numCache>
                <c:formatCode>General</c:formatCode>
                <c:ptCount val="19"/>
                <c:pt idx="0">
                  <c:v>16.97</c:v>
                </c:pt>
                <c:pt idx="1">
                  <c:v>17.02</c:v>
                </c:pt>
                <c:pt idx="2">
                  <c:v>16.940000000000001</c:v>
                </c:pt>
                <c:pt idx="3">
                  <c:v>16.940000000000001</c:v>
                </c:pt>
                <c:pt idx="4">
                  <c:v>17</c:v>
                </c:pt>
                <c:pt idx="5">
                  <c:v>17.07</c:v>
                </c:pt>
                <c:pt idx="6">
                  <c:v>16.989999999999998</c:v>
                </c:pt>
                <c:pt idx="7">
                  <c:v>17.12</c:v>
                </c:pt>
                <c:pt idx="8">
                  <c:v>16.899999999999999</c:v>
                </c:pt>
                <c:pt idx="9">
                  <c:v>17.079999999999998</c:v>
                </c:pt>
                <c:pt idx="10">
                  <c:v>17.09</c:v>
                </c:pt>
                <c:pt idx="11">
                  <c:v>17.010000000000002</c:v>
                </c:pt>
                <c:pt idx="12">
                  <c:v>16.989999999999998</c:v>
                </c:pt>
                <c:pt idx="13">
                  <c:v>17</c:v>
                </c:pt>
                <c:pt idx="14">
                  <c:v>17.03</c:v>
                </c:pt>
                <c:pt idx="15">
                  <c:v>17.07</c:v>
                </c:pt>
                <c:pt idx="16">
                  <c:v>17.079999999999998</c:v>
                </c:pt>
                <c:pt idx="17">
                  <c:v>17.100000000000001</c:v>
                </c:pt>
                <c:pt idx="18">
                  <c:v>17.059999999999999</c:v>
                </c:pt>
              </c:numCache>
            </c:numRef>
          </c:val>
          <c:smooth val="0"/>
        </c:ser>
        <c:ser>
          <c:idx val="1"/>
          <c:order val="1"/>
          <c:tx>
            <c:v>Doublet expected</c:v>
          </c:tx>
          <c:cat>
            <c:numRef>
              <c:f>'Doublet 12'!$B$108:$B$126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'Doublet 12'!$E$108:$E$126</c:f>
              <c:numCache>
                <c:formatCode>General</c:formatCode>
                <c:ptCount val="19"/>
                <c:pt idx="0">
                  <c:v>17.395000000000003</c:v>
                </c:pt>
                <c:pt idx="1">
                  <c:v>17.400000000000002</c:v>
                </c:pt>
                <c:pt idx="2">
                  <c:v>17.14</c:v>
                </c:pt>
                <c:pt idx="3">
                  <c:v>17.14</c:v>
                </c:pt>
                <c:pt idx="4">
                  <c:v>17.245000000000001</c:v>
                </c:pt>
                <c:pt idx="5">
                  <c:v>17.450000000000003</c:v>
                </c:pt>
                <c:pt idx="6">
                  <c:v>17.25</c:v>
                </c:pt>
                <c:pt idx="7">
                  <c:v>17.2</c:v>
                </c:pt>
                <c:pt idx="8">
                  <c:v>17.274999999999999</c:v>
                </c:pt>
                <c:pt idx="9">
                  <c:v>17.310000000000002</c:v>
                </c:pt>
                <c:pt idx="10">
                  <c:v>17.260000000000002</c:v>
                </c:pt>
                <c:pt idx="11">
                  <c:v>17.18</c:v>
                </c:pt>
                <c:pt idx="12">
                  <c:v>17.195</c:v>
                </c:pt>
                <c:pt idx="13">
                  <c:v>17.3</c:v>
                </c:pt>
                <c:pt idx="14">
                  <c:v>17.205000000000002</c:v>
                </c:pt>
                <c:pt idx="15">
                  <c:v>17.310000000000002</c:v>
                </c:pt>
                <c:pt idx="16">
                  <c:v>17.285</c:v>
                </c:pt>
                <c:pt idx="17">
                  <c:v>17.305</c:v>
                </c:pt>
                <c:pt idx="18">
                  <c:v>17.295000000000002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107328"/>
        <c:axId val="230027200"/>
      </c:lineChart>
      <c:catAx>
        <c:axId val="163107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>
                    <a:latin typeface="Helvetica"/>
                    <a:cs typeface="Helvetica"/>
                  </a:defRPr>
                </a:pPr>
                <a:r>
                  <a:rPr lang="en-US" sz="1200">
                    <a:latin typeface="Helvetica"/>
                    <a:cs typeface="Helvetica"/>
                  </a:rPr>
                  <a:t>Measurement</a:t>
                </a:r>
                <a:r>
                  <a:rPr lang="en-US" sz="1200" baseline="0">
                    <a:latin typeface="Helvetica"/>
                    <a:cs typeface="Helvetica"/>
                  </a:rPr>
                  <a:t> point</a:t>
                </a:r>
                <a:endParaRPr lang="en-US" sz="1200">
                  <a:latin typeface="Helvetica"/>
                  <a:cs typeface="Helvetica"/>
                </a:endParaRPr>
              </a:p>
            </c:rich>
          </c:tx>
          <c:layout/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Helvetica"/>
                <a:cs typeface="Helvetica"/>
              </a:defRPr>
            </a:pPr>
            <a:endParaRPr lang="es-CL"/>
          </a:p>
        </c:txPr>
        <c:crossAx val="230027200"/>
        <c:crosses val="autoZero"/>
        <c:auto val="1"/>
        <c:lblAlgn val="ctr"/>
        <c:lblOffset val="100"/>
        <c:noMultiLvlLbl val="1"/>
      </c:catAx>
      <c:valAx>
        <c:axId val="23002720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>
                    <a:latin typeface="Helvetica"/>
                    <a:cs typeface="Helvetica"/>
                  </a:defRPr>
                </a:pPr>
                <a:r>
                  <a:rPr lang="en-US" sz="1200">
                    <a:latin typeface="Helvetica"/>
                    <a:cs typeface="Helvetica"/>
                  </a:rPr>
                  <a:t>Thickness [mm]</a:t>
                </a:r>
              </a:p>
            </c:rich>
          </c:tx>
          <c:layout>
            <c:manualLayout>
              <c:xMode val="edge"/>
              <c:yMode val="edge"/>
              <c:x val="1.69286577992745E-2"/>
              <c:y val="0.24838047805271601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Helvetica"/>
                <a:cs typeface="Helvetica"/>
              </a:defRPr>
            </a:pPr>
            <a:endParaRPr lang="es-CL"/>
          </a:p>
        </c:txPr>
        <c:crossAx val="163107328"/>
        <c:crosses val="autoZero"/>
        <c:crossBetween val="between"/>
      </c:valAx>
      <c:spPr>
        <a:ln w="12700">
          <a:solidFill>
            <a:schemeClr val="tx1"/>
          </a:solidFill>
        </a:ln>
      </c:spPr>
    </c:plotArea>
    <c:legend>
      <c:legendPos val="r"/>
      <c:layout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>
              <a:latin typeface="Helvetica" charset="0"/>
              <a:ea typeface="Helvetica" charset="0"/>
              <a:cs typeface="Helvetica" charset="0"/>
            </a:defRPr>
          </a:pPr>
          <a:endParaRPr lang="es-CL"/>
        </a:p>
      </c:txPr>
    </c:legend>
    <c:plotVisOnly val="1"/>
    <c:dispBlanksAs val="gap"/>
    <c:showDLblsOverMax val="0"/>
  </c:chart>
  <c:spPr>
    <a:ln w="28575" cmpd="sng">
      <a:noFill/>
    </a:ln>
  </c:spPr>
  <c:printSettings>
    <c:headerFooter/>
    <c:pageMargins b="1" l="0.75" r="0.75" t="1" header="0.5" footer="0.5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surface3DChart>
        <c:wireframe val="0"/>
        <c:ser>
          <c:idx val="0"/>
          <c:order val="0"/>
          <c:tx>
            <c:strRef>
              <c:f>'Doublet 12'!$M$34</c:f>
              <c:strCache>
                <c:ptCount val="1"/>
                <c:pt idx="0">
                  <c:v>1</c:v>
                </c:pt>
              </c:strCache>
            </c:strRef>
          </c:tx>
          <c:cat>
            <c:numRef>
              <c:f>'Doublet 12'!$L$35:$L$49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'Doublet 12'!$M$35:$M$49</c:f>
              <c:numCache>
                <c:formatCode>0.00</c:formatCode>
                <c:ptCount val="1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150</c:v>
                </c:pt>
                <c:pt idx="6">
                  <c:v>200</c:v>
                </c:pt>
                <c:pt idx="7">
                  <c:v>150</c:v>
                </c:pt>
                <c:pt idx="8">
                  <c:v>150</c:v>
                </c:pt>
                <c:pt idx="9">
                  <c:v>150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'Doublet 12'!$N$34</c:f>
              <c:strCache>
                <c:ptCount val="1"/>
                <c:pt idx="0">
                  <c:v>2</c:v>
                </c:pt>
              </c:strCache>
            </c:strRef>
          </c:tx>
          <c:cat>
            <c:numRef>
              <c:f>'Doublet 12'!$L$35:$L$49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'Doublet 12'!$N$35:$N$49</c:f>
              <c:numCache>
                <c:formatCode>0.00</c:formatCode>
                <c:ptCount val="15"/>
                <c:pt idx="0">
                  <c:v>50</c:v>
                </c:pt>
                <c:pt idx="1">
                  <c:v>100</c:v>
                </c:pt>
                <c:pt idx="2">
                  <c:v>100</c:v>
                </c:pt>
                <c:pt idx="3">
                  <c:v>50</c:v>
                </c:pt>
                <c:pt idx="4">
                  <c:v>50</c:v>
                </c:pt>
                <c:pt idx="5">
                  <c:v>100</c:v>
                </c:pt>
                <c:pt idx="6">
                  <c:v>150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100</c:v>
                </c:pt>
                <c:pt idx="14">
                  <c:v>50</c:v>
                </c:pt>
              </c:numCache>
            </c:numRef>
          </c:val>
        </c:ser>
        <c:ser>
          <c:idx val="2"/>
          <c:order val="2"/>
          <c:tx>
            <c:strRef>
              <c:f>'Doublet 12'!$O$34</c:f>
              <c:strCache>
                <c:ptCount val="1"/>
                <c:pt idx="0">
                  <c:v>3</c:v>
                </c:pt>
              </c:strCache>
            </c:strRef>
          </c:tx>
          <c:cat>
            <c:numRef>
              <c:f>'Doublet 12'!$L$35:$L$49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'Doublet 12'!$O$35:$O$49</c:f>
              <c:numCache>
                <c:formatCode>0.00</c:formatCode>
                <c:ptCount val="15"/>
                <c:pt idx="0">
                  <c:v>50</c:v>
                </c:pt>
                <c:pt idx="1">
                  <c:v>50</c:v>
                </c:pt>
                <c:pt idx="2">
                  <c:v>100</c:v>
                </c:pt>
                <c:pt idx="3">
                  <c:v>50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</c:numCache>
            </c:numRef>
          </c:val>
        </c:ser>
        <c:ser>
          <c:idx val="3"/>
          <c:order val="3"/>
          <c:tx>
            <c:strRef>
              <c:f>'Doublet 12'!$P$34</c:f>
              <c:strCache>
                <c:ptCount val="1"/>
                <c:pt idx="0">
                  <c:v>4</c:v>
                </c:pt>
              </c:strCache>
            </c:strRef>
          </c:tx>
          <c:cat>
            <c:numRef>
              <c:f>'Doublet 12'!$L$35:$L$49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'Doublet 12'!$P$35:$P$49</c:f>
              <c:numCache>
                <c:formatCode>0.00</c:formatCode>
                <c:ptCount val="15"/>
                <c:pt idx="0">
                  <c:v>50</c:v>
                </c:pt>
                <c:pt idx="1">
                  <c:v>50</c:v>
                </c:pt>
                <c:pt idx="2">
                  <c:v>100</c:v>
                </c:pt>
                <c:pt idx="3">
                  <c:v>50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</c:numCache>
            </c:numRef>
          </c:val>
        </c:ser>
        <c:ser>
          <c:idx val="4"/>
          <c:order val="4"/>
          <c:tx>
            <c:strRef>
              <c:f>'Doublet 12'!$Q$34</c:f>
              <c:strCache>
                <c:ptCount val="1"/>
                <c:pt idx="0">
                  <c:v>5</c:v>
                </c:pt>
              </c:strCache>
            </c:strRef>
          </c:tx>
          <c:cat>
            <c:numRef>
              <c:f>'Doublet 12'!$L$35:$L$49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'Doublet 12'!$Q$35:$Q$49</c:f>
              <c:numCache>
                <c:formatCode>0.00</c:formatCode>
                <c:ptCount val="1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100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100</c:v>
                </c:pt>
                <c:pt idx="14">
                  <c:v>100</c:v>
                </c:pt>
              </c:numCache>
            </c:numRef>
          </c:val>
        </c:ser>
        <c:bandFmts>
          <c:bandFmt>
            <c:idx val="14"/>
            <c:spPr>
              <a:solidFill>
                <a:schemeClr val="accent3">
                  <a:lumMod val="80000"/>
                  <a:lumOff val="20000"/>
                </a:schemeClr>
              </a:solidFill>
              <a:ln/>
              <a:effectLst/>
              <a:sp3d/>
            </c:spPr>
          </c:bandFmt>
        </c:bandFmts>
        <c:axId val="163108352"/>
        <c:axId val="230028352"/>
        <c:axId val="230083712"/>
      </c:surface3DChart>
      <c:catAx>
        <c:axId val="163108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defRPr>
                </a:pPr>
                <a:r>
                  <a:rPr lang="en-US" sz="1300" b="1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rPr>
                  <a:t>Line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  <c:crossAx val="230028352"/>
        <c:crosses val="autoZero"/>
        <c:auto val="1"/>
        <c:lblAlgn val="ctr"/>
        <c:lblOffset val="100"/>
        <c:noMultiLvlLbl val="0"/>
      </c:catAx>
      <c:valAx>
        <c:axId val="230028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defRPr>
                </a:pPr>
                <a:r>
                  <a:rPr lang="en-US" sz="1300" b="1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rPr>
                  <a:t>Planarity [mm]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  <c:crossAx val="163108352"/>
        <c:crosses val="autoZero"/>
        <c:crossBetween val="midCat"/>
      </c:valAx>
      <c:serAx>
        <c:axId val="230083712"/>
        <c:scaling>
          <c:orientation val="minMax"/>
        </c:scaling>
        <c:delete val="0"/>
        <c:axPos val="b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defRPr>
                </a:pPr>
                <a:r>
                  <a:rPr lang="en-US" sz="1300" b="1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rPr>
                  <a:t>Point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  <c:crossAx val="230028352"/>
        <c:crosses val="autoZero"/>
      </c:serAx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ayout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300" b="1" i="0" u="none" strike="noStrike" kern="1200" baseline="0">
              <a:solidFill>
                <a:schemeClr val="tx1"/>
              </a:solidFill>
              <a:latin typeface="Helvetica" charset="0"/>
              <a:ea typeface="Helvetica" charset="0"/>
              <a:cs typeface="Helvetica" charset="0"/>
            </a:defRPr>
          </a:pPr>
          <a:endParaRPr lang="es-CL"/>
        </a:p>
      </c:txPr>
    </c:legend>
    <c:plotVisOnly val="1"/>
    <c:dispBlanksAs val="zero"/>
    <c:showDLblsOverMax val="0"/>
  </c:chart>
  <c:spPr>
    <a:ln>
      <a:noFill/>
    </a:ln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surface3DChart>
        <c:wireframe val="0"/>
        <c:ser>
          <c:idx val="0"/>
          <c:order val="0"/>
          <c:tx>
            <c:strRef>
              <c:f>'Doublet 12'!$M$61</c:f>
              <c:strCache>
                <c:ptCount val="1"/>
                <c:pt idx="0">
                  <c:v>1</c:v>
                </c:pt>
              </c:strCache>
            </c:strRef>
          </c:tx>
          <c:cat>
            <c:numRef>
              <c:f>'Doublet 12'!$L$62:$L$76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'Doublet 12'!$M$62:$M$76</c:f>
              <c:numCache>
                <c:formatCode>0.00</c:formatCode>
                <c:ptCount val="15"/>
                <c:pt idx="0">
                  <c:v>50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150</c:v>
                </c:pt>
                <c:pt idx="5">
                  <c:v>200</c:v>
                </c:pt>
                <c:pt idx="6">
                  <c:v>300</c:v>
                </c:pt>
                <c:pt idx="7">
                  <c:v>200</c:v>
                </c:pt>
                <c:pt idx="8">
                  <c:v>250</c:v>
                </c:pt>
                <c:pt idx="9">
                  <c:v>250</c:v>
                </c:pt>
                <c:pt idx="10">
                  <c:v>150</c:v>
                </c:pt>
                <c:pt idx="11">
                  <c:v>150</c:v>
                </c:pt>
                <c:pt idx="12">
                  <c:v>150</c:v>
                </c:pt>
                <c:pt idx="13">
                  <c:v>200</c:v>
                </c:pt>
                <c:pt idx="14">
                  <c:v>50</c:v>
                </c:pt>
              </c:numCache>
            </c:numRef>
          </c:val>
        </c:ser>
        <c:ser>
          <c:idx val="1"/>
          <c:order val="1"/>
          <c:tx>
            <c:strRef>
              <c:f>'Doublet 12'!$N$61</c:f>
              <c:strCache>
                <c:ptCount val="1"/>
                <c:pt idx="0">
                  <c:v>2</c:v>
                </c:pt>
              </c:strCache>
            </c:strRef>
          </c:tx>
          <c:cat>
            <c:numRef>
              <c:f>'Doublet 12'!$L$62:$L$76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'Doublet 12'!$N$62:$N$76</c:f>
              <c:numCache>
                <c:formatCode>0.00</c:formatCode>
                <c:ptCount val="15"/>
                <c:pt idx="0">
                  <c:v>50</c:v>
                </c:pt>
                <c:pt idx="1">
                  <c:v>100</c:v>
                </c:pt>
                <c:pt idx="2">
                  <c:v>100</c:v>
                </c:pt>
                <c:pt idx="3">
                  <c:v>50</c:v>
                </c:pt>
                <c:pt idx="4">
                  <c:v>150</c:v>
                </c:pt>
                <c:pt idx="5">
                  <c:v>150</c:v>
                </c:pt>
                <c:pt idx="6">
                  <c:v>200</c:v>
                </c:pt>
                <c:pt idx="7">
                  <c:v>100</c:v>
                </c:pt>
                <c:pt idx="8">
                  <c:v>200</c:v>
                </c:pt>
                <c:pt idx="9">
                  <c:v>200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50</c:v>
                </c:pt>
              </c:numCache>
            </c:numRef>
          </c:val>
        </c:ser>
        <c:ser>
          <c:idx val="2"/>
          <c:order val="2"/>
          <c:tx>
            <c:strRef>
              <c:f>'Doublet 12'!$O$61</c:f>
              <c:strCache>
                <c:ptCount val="1"/>
                <c:pt idx="0">
                  <c:v>3</c:v>
                </c:pt>
              </c:strCache>
            </c:strRef>
          </c:tx>
          <c:cat>
            <c:numRef>
              <c:f>'Doublet 12'!$L$62:$L$76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'Doublet 12'!$O$62:$O$76</c:f>
              <c:numCache>
                <c:formatCode>0.00</c:formatCode>
                <c:ptCount val="15"/>
                <c:pt idx="0">
                  <c:v>50</c:v>
                </c:pt>
                <c:pt idx="1">
                  <c:v>100</c:v>
                </c:pt>
                <c:pt idx="2">
                  <c:v>100</c:v>
                </c:pt>
                <c:pt idx="3">
                  <c:v>50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150</c:v>
                </c:pt>
                <c:pt idx="8">
                  <c:v>200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</c:numCache>
            </c:numRef>
          </c:val>
        </c:ser>
        <c:ser>
          <c:idx val="3"/>
          <c:order val="3"/>
          <c:tx>
            <c:strRef>
              <c:f>'Doublet 12'!$P$61</c:f>
              <c:strCache>
                <c:ptCount val="1"/>
                <c:pt idx="0">
                  <c:v>4</c:v>
                </c:pt>
              </c:strCache>
            </c:strRef>
          </c:tx>
          <c:cat>
            <c:numRef>
              <c:f>'Doublet 12'!$L$62:$L$76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'Doublet 12'!$P$62:$P$76</c:f>
              <c:numCache>
                <c:formatCode>0.00</c:formatCode>
                <c:ptCount val="15"/>
                <c:pt idx="0">
                  <c:v>50</c:v>
                </c:pt>
                <c:pt idx="1">
                  <c:v>50</c:v>
                </c:pt>
                <c:pt idx="2">
                  <c:v>100</c:v>
                </c:pt>
                <c:pt idx="3">
                  <c:v>50</c:v>
                </c:pt>
                <c:pt idx="4">
                  <c:v>50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50</c:v>
                </c:pt>
                <c:pt idx="9">
                  <c:v>50</c:v>
                </c:pt>
                <c:pt idx="10">
                  <c:v>100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</c:numCache>
            </c:numRef>
          </c:val>
        </c:ser>
        <c:ser>
          <c:idx val="4"/>
          <c:order val="4"/>
          <c:tx>
            <c:strRef>
              <c:f>'Doublet 12'!$Q$61</c:f>
              <c:strCache>
                <c:ptCount val="1"/>
                <c:pt idx="0">
                  <c:v>5</c:v>
                </c:pt>
              </c:strCache>
            </c:strRef>
          </c:tx>
          <c:cat>
            <c:numRef>
              <c:f>'Doublet 12'!$L$62:$L$76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'Doublet 12'!$Q$62:$Q$76</c:f>
              <c:numCache>
                <c:formatCode>0.00</c:formatCode>
                <c:ptCount val="1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100</c:v>
                </c:pt>
                <c:pt idx="7">
                  <c:v>100</c:v>
                </c:pt>
                <c:pt idx="8">
                  <c:v>50</c:v>
                </c:pt>
                <c:pt idx="9">
                  <c:v>100</c:v>
                </c:pt>
                <c:pt idx="10">
                  <c:v>100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</c:numCache>
            </c:numRef>
          </c:val>
        </c:ser>
        <c:bandFmts>
          <c:bandFmt>
            <c:idx val="14"/>
            <c:spPr>
              <a:solidFill>
                <a:schemeClr val="accent3">
                  <a:lumMod val="80000"/>
                  <a:lumOff val="20000"/>
                </a:schemeClr>
              </a:solidFill>
              <a:ln/>
              <a:effectLst/>
              <a:sp3d/>
            </c:spPr>
          </c:bandFmt>
        </c:bandFmts>
        <c:axId val="163109376"/>
        <c:axId val="230030656"/>
        <c:axId val="231202816"/>
      </c:surface3DChart>
      <c:catAx>
        <c:axId val="1631093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defRPr>
                </a:pPr>
                <a:r>
                  <a:rPr lang="en-US" sz="1300" b="1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rPr>
                  <a:t>Line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  <c:crossAx val="230030656"/>
        <c:crosses val="autoZero"/>
        <c:auto val="1"/>
        <c:lblAlgn val="ctr"/>
        <c:lblOffset val="100"/>
        <c:noMultiLvlLbl val="0"/>
      </c:catAx>
      <c:valAx>
        <c:axId val="230030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defRPr>
                </a:pPr>
                <a:r>
                  <a:rPr lang="en-US" sz="1300" b="1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rPr>
                  <a:t>Planarity [mm]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  <c:crossAx val="163109376"/>
        <c:crosses val="autoZero"/>
        <c:crossBetween val="midCat"/>
      </c:valAx>
      <c:serAx>
        <c:axId val="231202816"/>
        <c:scaling>
          <c:orientation val="minMax"/>
        </c:scaling>
        <c:delete val="0"/>
        <c:axPos val="b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defRPr>
                </a:pPr>
                <a:r>
                  <a:rPr lang="en-US" sz="1300" b="1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rPr>
                  <a:t>Point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  <c:crossAx val="230030656"/>
        <c:crosses val="autoZero"/>
      </c:serAx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ayout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300" b="1" i="0" u="none" strike="noStrike" kern="1200" baseline="0">
              <a:solidFill>
                <a:schemeClr val="tx1"/>
              </a:solidFill>
              <a:latin typeface="Helvetica" charset="0"/>
              <a:ea typeface="Helvetica" charset="0"/>
              <a:cs typeface="Helvetica" charset="0"/>
            </a:defRPr>
          </a:pPr>
          <a:endParaRPr lang="es-CL"/>
        </a:p>
      </c:txPr>
    </c:legend>
    <c:plotVisOnly val="1"/>
    <c:dispBlanksAs val="zero"/>
    <c:showDLblsOverMax val="0"/>
  </c:chart>
  <c:spPr>
    <a:ln>
      <a:noFill/>
    </a:ln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surface3DChart>
        <c:wireframe val="0"/>
        <c:ser>
          <c:idx val="0"/>
          <c:order val="0"/>
          <c:tx>
            <c:strRef>
              <c:f>'Doublet 12'!$M$85</c:f>
              <c:strCache>
                <c:ptCount val="1"/>
                <c:pt idx="0">
                  <c:v>1</c:v>
                </c:pt>
              </c:strCache>
            </c:strRef>
          </c:tx>
          <c:cat>
            <c:numRef>
              <c:f>'Doublet 12'!$L$86:$L$100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'Doublet 12'!$M$86:$M$100</c:f>
              <c:numCache>
                <c:formatCode>0.00</c:formatCode>
                <c:ptCount val="1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100</c:v>
                </c:pt>
                <c:pt idx="5">
                  <c:v>100</c:v>
                </c:pt>
                <c:pt idx="6">
                  <c:v>200</c:v>
                </c:pt>
                <c:pt idx="7">
                  <c:v>150</c:v>
                </c:pt>
                <c:pt idx="8">
                  <c:v>150</c:v>
                </c:pt>
                <c:pt idx="9">
                  <c:v>150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50</c:v>
                </c:pt>
              </c:numCache>
            </c:numRef>
          </c:val>
        </c:ser>
        <c:ser>
          <c:idx val="1"/>
          <c:order val="1"/>
          <c:tx>
            <c:strRef>
              <c:f>'Doublet 12'!$N$85</c:f>
              <c:strCache>
                <c:ptCount val="1"/>
                <c:pt idx="0">
                  <c:v>2</c:v>
                </c:pt>
              </c:strCache>
            </c:strRef>
          </c:tx>
          <c:cat>
            <c:numRef>
              <c:f>'Doublet 12'!$L$86:$L$100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'Doublet 12'!$N$86:$N$100</c:f>
              <c:numCache>
                <c:formatCode>0.00</c:formatCode>
                <c:ptCount val="1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100</c:v>
                </c:pt>
                <c:pt idx="5">
                  <c:v>100</c:v>
                </c:pt>
                <c:pt idx="6">
                  <c:v>150</c:v>
                </c:pt>
                <c:pt idx="7">
                  <c:v>100</c:v>
                </c:pt>
                <c:pt idx="8">
                  <c:v>150</c:v>
                </c:pt>
                <c:pt idx="9">
                  <c:v>100</c:v>
                </c:pt>
                <c:pt idx="10">
                  <c:v>50</c:v>
                </c:pt>
                <c:pt idx="11">
                  <c:v>50</c:v>
                </c:pt>
                <c:pt idx="12">
                  <c:v>100</c:v>
                </c:pt>
                <c:pt idx="13">
                  <c:v>50</c:v>
                </c:pt>
                <c:pt idx="14">
                  <c:v>50</c:v>
                </c:pt>
              </c:numCache>
            </c:numRef>
          </c:val>
        </c:ser>
        <c:ser>
          <c:idx val="2"/>
          <c:order val="2"/>
          <c:tx>
            <c:strRef>
              <c:f>'Doublet 12'!$O$85</c:f>
              <c:strCache>
                <c:ptCount val="1"/>
                <c:pt idx="0">
                  <c:v>3</c:v>
                </c:pt>
              </c:strCache>
            </c:strRef>
          </c:tx>
          <c:cat>
            <c:numRef>
              <c:f>'Doublet 12'!$L$86:$L$100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'Doublet 12'!$O$86:$O$100</c:f>
              <c:numCache>
                <c:formatCode>0.00</c:formatCode>
                <c:ptCount val="1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100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</c:numCache>
            </c:numRef>
          </c:val>
        </c:ser>
        <c:ser>
          <c:idx val="3"/>
          <c:order val="3"/>
          <c:tx>
            <c:strRef>
              <c:f>'Doublet 12'!$P$85</c:f>
              <c:strCache>
                <c:ptCount val="1"/>
                <c:pt idx="0">
                  <c:v>4</c:v>
                </c:pt>
              </c:strCache>
            </c:strRef>
          </c:tx>
          <c:cat>
            <c:numRef>
              <c:f>'Doublet 12'!$L$86:$L$100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'Doublet 12'!$P$86:$P$100</c:f>
              <c:numCache>
                <c:formatCode>0.00</c:formatCode>
                <c:ptCount val="1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100</c:v>
                </c:pt>
                <c:pt idx="4">
                  <c:v>100</c:v>
                </c:pt>
                <c:pt idx="5">
                  <c:v>150</c:v>
                </c:pt>
                <c:pt idx="6">
                  <c:v>150</c:v>
                </c:pt>
                <c:pt idx="7">
                  <c:v>150</c:v>
                </c:pt>
                <c:pt idx="8">
                  <c:v>150</c:v>
                </c:pt>
                <c:pt idx="9">
                  <c:v>150</c:v>
                </c:pt>
                <c:pt idx="10">
                  <c:v>150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</c:numCache>
            </c:numRef>
          </c:val>
        </c:ser>
        <c:ser>
          <c:idx val="4"/>
          <c:order val="4"/>
          <c:tx>
            <c:strRef>
              <c:f>'Doublet 12'!$Q$85</c:f>
              <c:strCache>
                <c:ptCount val="1"/>
                <c:pt idx="0">
                  <c:v>5</c:v>
                </c:pt>
              </c:strCache>
            </c:strRef>
          </c:tx>
          <c:cat>
            <c:numRef>
              <c:f>'Doublet 12'!$L$86:$L$100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'Doublet 12'!$Q$86:$Q$100</c:f>
              <c:numCache>
                <c:formatCode>0.00</c:formatCode>
                <c:ptCount val="1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100</c:v>
                </c:pt>
                <c:pt idx="5">
                  <c:v>50</c:v>
                </c:pt>
                <c:pt idx="6">
                  <c:v>100</c:v>
                </c:pt>
                <c:pt idx="7">
                  <c:v>100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</c:numCache>
            </c:numRef>
          </c:val>
        </c:ser>
        <c:bandFmts>
          <c:bandFmt>
            <c:idx val="14"/>
            <c:spPr>
              <a:solidFill>
                <a:schemeClr val="accent3">
                  <a:lumMod val="80000"/>
                  <a:lumOff val="20000"/>
                </a:schemeClr>
              </a:solidFill>
              <a:ln/>
              <a:effectLst/>
              <a:sp3d/>
            </c:spPr>
          </c:bandFmt>
        </c:bandFmts>
        <c:axId val="163110400"/>
        <c:axId val="230360768"/>
        <c:axId val="231203456"/>
      </c:surface3DChart>
      <c:catAx>
        <c:axId val="1631104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defRPr>
                </a:pPr>
                <a:r>
                  <a:rPr lang="en-US" sz="1300" b="1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rPr>
                  <a:t>Line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  <c:crossAx val="230360768"/>
        <c:crosses val="autoZero"/>
        <c:auto val="1"/>
        <c:lblAlgn val="ctr"/>
        <c:lblOffset val="100"/>
        <c:noMultiLvlLbl val="0"/>
      </c:catAx>
      <c:valAx>
        <c:axId val="230360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defRPr>
                </a:pPr>
                <a:r>
                  <a:rPr lang="en-US" sz="1300" b="1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rPr>
                  <a:t>Planarity [mm]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  <c:crossAx val="163110400"/>
        <c:crosses val="autoZero"/>
        <c:crossBetween val="midCat"/>
      </c:valAx>
      <c:serAx>
        <c:axId val="231203456"/>
        <c:scaling>
          <c:orientation val="minMax"/>
        </c:scaling>
        <c:delete val="0"/>
        <c:axPos val="b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defRPr>
                </a:pPr>
                <a:r>
                  <a:rPr lang="en-US" sz="1300" b="1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rPr>
                  <a:t>Point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  <c:crossAx val="230360768"/>
        <c:crosses val="autoZero"/>
      </c:serAx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ayout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300" b="1" i="0" u="none" strike="noStrike" kern="1200" baseline="0">
              <a:solidFill>
                <a:schemeClr val="tx1"/>
              </a:solidFill>
              <a:latin typeface="Helvetica" charset="0"/>
              <a:ea typeface="Helvetica" charset="0"/>
              <a:cs typeface="Helvetica" charset="0"/>
            </a:defRPr>
          </a:pPr>
          <a:endParaRPr lang="es-CL"/>
        </a:p>
      </c:txPr>
    </c:legend>
    <c:plotVisOnly val="1"/>
    <c:dispBlanksAs val="zero"/>
    <c:showDLblsOverMax val="0"/>
  </c:chart>
  <c:spPr>
    <a:ln>
      <a:noFill/>
    </a:ln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HC Measured</c:v>
          </c:tx>
          <c:cat>
            <c:numRef>
              <c:f>'Doublet 34'!$B$103:$B$121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'Doublet 34'!$C$103:$C$121</c:f>
              <c:numCache>
                <c:formatCode>General</c:formatCode>
                <c:ptCount val="19"/>
                <c:pt idx="0">
                  <c:v>5.04</c:v>
                </c:pt>
                <c:pt idx="1">
                  <c:v>5.04</c:v>
                </c:pt>
                <c:pt idx="2">
                  <c:v>5.03</c:v>
                </c:pt>
                <c:pt idx="3">
                  <c:v>5.03</c:v>
                </c:pt>
                <c:pt idx="4">
                  <c:v>5.03</c:v>
                </c:pt>
                <c:pt idx="5">
                  <c:v>5.03</c:v>
                </c:pt>
                <c:pt idx="6">
                  <c:v>5.03</c:v>
                </c:pt>
                <c:pt idx="7">
                  <c:v>5.03</c:v>
                </c:pt>
                <c:pt idx="8">
                  <c:v>5.03</c:v>
                </c:pt>
                <c:pt idx="9">
                  <c:v>5.04</c:v>
                </c:pt>
                <c:pt idx="10">
                  <c:v>5.04</c:v>
                </c:pt>
                <c:pt idx="11">
                  <c:v>5.04</c:v>
                </c:pt>
                <c:pt idx="12">
                  <c:v>5.04</c:v>
                </c:pt>
                <c:pt idx="13">
                  <c:v>5.03</c:v>
                </c:pt>
                <c:pt idx="14">
                  <c:v>5.03</c:v>
                </c:pt>
                <c:pt idx="15">
                  <c:v>5.03</c:v>
                </c:pt>
                <c:pt idx="16">
                  <c:v>5.03</c:v>
                </c:pt>
                <c:pt idx="17">
                  <c:v>5.04</c:v>
                </c:pt>
                <c:pt idx="18">
                  <c:v>5.04</c:v>
                </c:pt>
              </c:numCache>
            </c:numRef>
          </c:val>
          <c:smooth val="0"/>
        </c:ser>
        <c:ser>
          <c:idx val="1"/>
          <c:order val="1"/>
          <c:tx>
            <c:v>Doublet measured</c:v>
          </c:tx>
          <c:cat>
            <c:numRef>
              <c:f>'Doublet 34'!$B$103:$B$121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'Doublet 34'!$D$103:$D$121</c:f>
              <c:numCache>
                <c:formatCode>General</c:formatCode>
                <c:ptCount val="19"/>
                <c:pt idx="0">
                  <c:v>17.04</c:v>
                </c:pt>
                <c:pt idx="1">
                  <c:v>17</c:v>
                </c:pt>
                <c:pt idx="2">
                  <c:v>17.015000000000001</c:v>
                </c:pt>
                <c:pt idx="3">
                  <c:v>17.010000000000002</c:v>
                </c:pt>
                <c:pt idx="4">
                  <c:v>17.100000000000001</c:v>
                </c:pt>
                <c:pt idx="5" formatCode="#,##0">
                  <c:v>17.105</c:v>
                </c:pt>
                <c:pt idx="6">
                  <c:v>17.015000000000001</c:v>
                </c:pt>
                <c:pt idx="7">
                  <c:v>17.11</c:v>
                </c:pt>
                <c:pt idx="8">
                  <c:v>17.184999999999999</c:v>
                </c:pt>
                <c:pt idx="9">
                  <c:v>17.145</c:v>
                </c:pt>
                <c:pt idx="10">
                  <c:v>17.145</c:v>
                </c:pt>
                <c:pt idx="11">
                  <c:v>17.045000000000002</c:v>
                </c:pt>
                <c:pt idx="12">
                  <c:v>17.045000000000002</c:v>
                </c:pt>
                <c:pt idx="13">
                  <c:v>17.065000000000001</c:v>
                </c:pt>
                <c:pt idx="14">
                  <c:v>17.074999999999999</c:v>
                </c:pt>
                <c:pt idx="15">
                  <c:v>17.13</c:v>
                </c:pt>
                <c:pt idx="16">
                  <c:v>17.07</c:v>
                </c:pt>
                <c:pt idx="17">
                  <c:v>17.074999999999999</c:v>
                </c:pt>
                <c:pt idx="18">
                  <c:v>17.18</c:v>
                </c:pt>
              </c:numCache>
            </c:numRef>
          </c:val>
          <c:smooth val="0"/>
        </c:ser>
        <c:ser>
          <c:idx val="2"/>
          <c:order val="2"/>
          <c:tx>
            <c:v>Doublet expected</c:v>
          </c:tx>
          <c:cat>
            <c:numRef>
              <c:f>'Doublet 34'!$B$103:$B$121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'Doublet 34'!$E$103:$E$121</c:f>
              <c:numCache>
                <c:formatCode>General</c:formatCode>
                <c:ptCount val="19"/>
                <c:pt idx="0">
                  <c:v>16.96</c:v>
                </c:pt>
                <c:pt idx="1">
                  <c:v>16.925000000000001</c:v>
                </c:pt>
                <c:pt idx="2">
                  <c:v>16.98</c:v>
                </c:pt>
                <c:pt idx="3">
                  <c:v>16.955000000000002</c:v>
                </c:pt>
                <c:pt idx="4">
                  <c:v>17.055</c:v>
                </c:pt>
                <c:pt idx="5">
                  <c:v>17.074999999999999</c:v>
                </c:pt>
                <c:pt idx="6">
                  <c:v>16.984999999999999</c:v>
                </c:pt>
                <c:pt idx="7">
                  <c:v>17.074999999999999</c:v>
                </c:pt>
                <c:pt idx="8">
                  <c:v>17.080000000000002</c:v>
                </c:pt>
                <c:pt idx="9">
                  <c:v>17.085000000000001</c:v>
                </c:pt>
                <c:pt idx="10">
                  <c:v>17.114999999999998</c:v>
                </c:pt>
                <c:pt idx="11">
                  <c:v>17.010000000000002</c:v>
                </c:pt>
                <c:pt idx="12">
                  <c:v>17.04</c:v>
                </c:pt>
                <c:pt idx="13">
                  <c:v>17.010000000000002</c:v>
                </c:pt>
                <c:pt idx="14">
                  <c:v>16.970000000000002</c:v>
                </c:pt>
                <c:pt idx="15">
                  <c:v>17.03</c:v>
                </c:pt>
                <c:pt idx="16">
                  <c:v>17.010000000000002</c:v>
                </c:pt>
                <c:pt idx="17">
                  <c:v>16.98</c:v>
                </c:pt>
                <c:pt idx="18">
                  <c:v>16.96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978944"/>
        <c:axId val="230364224"/>
      </c:lineChart>
      <c:catAx>
        <c:axId val="232978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>
                    <a:latin typeface="Helvetica"/>
                    <a:cs typeface="Helvetica"/>
                  </a:defRPr>
                </a:pPr>
                <a:r>
                  <a:rPr lang="en-US" sz="1200">
                    <a:latin typeface="Helvetica"/>
                    <a:cs typeface="Helvetica"/>
                  </a:rPr>
                  <a:t>Measurement</a:t>
                </a:r>
                <a:r>
                  <a:rPr lang="en-US" sz="1200" baseline="0">
                    <a:latin typeface="Helvetica"/>
                    <a:cs typeface="Helvetica"/>
                  </a:rPr>
                  <a:t> point</a:t>
                </a:r>
                <a:endParaRPr lang="en-US" sz="1200">
                  <a:latin typeface="Helvetica"/>
                  <a:cs typeface="Helvetica"/>
                </a:endParaRPr>
              </a:p>
            </c:rich>
          </c:tx>
          <c:layout/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Helvetica"/>
                <a:cs typeface="Helvetica"/>
              </a:defRPr>
            </a:pPr>
            <a:endParaRPr lang="es-CL"/>
          </a:p>
        </c:txPr>
        <c:crossAx val="230364224"/>
        <c:crosses val="autoZero"/>
        <c:auto val="1"/>
        <c:lblAlgn val="ctr"/>
        <c:lblOffset val="100"/>
        <c:noMultiLvlLbl val="1"/>
      </c:catAx>
      <c:valAx>
        <c:axId val="230364224"/>
        <c:scaling>
          <c:orientation val="minMax"/>
          <c:max val="17.5"/>
          <c:min val="16.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>
                    <a:latin typeface="Helvetica"/>
                    <a:cs typeface="Helvetica"/>
                  </a:defRPr>
                </a:pPr>
                <a:r>
                  <a:rPr lang="en-US" sz="1200">
                    <a:latin typeface="Helvetica"/>
                    <a:cs typeface="Helvetica"/>
                  </a:rPr>
                  <a:t>Thickness [mm]</a:t>
                </a:r>
              </a:p>
            </c:rich>
          </c:tx>
          <c:layout>
            <c:manualLayout>
              <c:xMode val="edge"/>
              <c:yMode val="edge"/>
              <c:x val="1.69286577992745E-2"/>
              <c:y val="0.24838047805271601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Helvetica"/>
                <a:cs typeface="Helvetica"/>
              </a:defRPr>
            </a:pPr>
            <a:endParaRPr lang="es-CL"/>
          </a:p>
        </c:txPr>
        <c:crossAx val="232978944"/>
        <c:crosses val="autoZero"/>
        <c:crossBetween val="between"/>
        <c:majorUnit val="0.2"/>
        <c:minorUnit val="0.1"/>
      </c:valAx>
      <c:spPr>
        <a:ln w="12700">
          <a:solidFill>
            <a:schemeClr val="tx1"/>
          </a:solidFill>
        </a:ln>
      </c:spPr>
    </c:plotArea>
    <c:legend>
      <c:legendPos val="r"/>
      <c:layout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>
              <a:latin typeface="Helvetica" charset="0"/>
              <a:ea typeface="Helvetica" charset="0"/>
              <a:cs typeface="Helvetica" charset="0"/>
            </a:defRPr>
          </a:pPr>
          <a:endParaRPr lang="es-CL"/>
        </a:p>
      </c:txPr>
    </c:legend>
    <c:plotVisOnly val="1"/>
    <c:dispBlanksAs val="gap"/>
    <c:showDLblsOverMax val="0"/>
  </c:chart>
  <c:spPr>
    <a:ln w="28575" cmpd="sng">
      <a:noFill/>
    </a:ln>
  </c:spPr>
  <c:printSettings>
    <c:headerFooter/>
    <c:pageMargins b="1" l="0.75" r="0.75" t="1" header="0.5" footer="0.5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surface3DChart>
        <c:wireframe val="0"/>
        <c:ser>
          <c:idx val="0"/>
          <c:order val="0"/>
          <c:tx>
            <c:strRef>
              <c:f>'Doublet 34'!$M$30</c:f>
              <c:strCache>
                <c:ptCount val="1"/>
                <c:pt idx="0">
                  <c:v>1</c:v>
                </c:pt>
              </c:strCache>
            </c:strRef>
          </c:tx>
          <c:cat>
            <c:numRef>
              <c:f>'Doublet 34'!$L$31:$L$45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'Doublet 34'!$M$31:$M$45</c:f>
              <c:numCache>
                <c:formatCode>0.00</c:formatCode>
                <c:ptCount val="15"/>
                <c:pt idx="0">
                  <c:v>50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300</c:v>
                </c:pt>
                <c:pt idx="8">
                  <c:v>300</c:v>
                </c:pt>
                <c:pt idx="9">
                  <c:v>300</c:v>
                </c:pt>
                <c:pt idx="10">
                  <c:v>250</c:v>
                </c:pt>
                <c:pt idx="11">
                  <c:v>300</c:v>
                </c:pt>
                <c:pt idx="12">
                  <c:v>300</c:v>
                </c:pt>
                <c:pt idx="13">
                  <c:v>200</c:v>
                </c:pt>
                <c:pt idx="14">
                  <c:v>50</c:v>
                </c:pt>
              </c:numCache>
            </c:numRef>
          </c:val>
        </c:ser>
        <c:ser>
          <c:idx val="1"/>
          <c:order val="1"/>
          <c:tx>
            <c:strRef>
              <c:f>'Doublet 34'!$N$30</c:f>
              <c:strCache>
                <c:ptCount val="1"/>
                <c:pt idx="0">
                  <c:v>2</c:v>
                </c:pt>
              </c:strCache>
            </c:strRef>
          </c:tx>
          <c:cat>
            <c:numRef>
              <c:f>'Doublet 34'!$L$31:$L$45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'Doublet 34'!$N$31:$N$45</c:f>
              <c:numCache>
                <c:formatCode>0.00</c:formatCode>
                <c:ptCount val="15"/>
                <c:pt idx="0">
                  <c:v>50</c:v>
                </c:pt>
                <c:pt idx="1">
                  <c:v>50</c:v>
                </c:pt>
                <c:pt idx="2">
                  <c:v>150</c:v>
                </c:pt>
                <c:pt idx="3">
                  <c:v>200</c:v>
                </c:pt>
                <c:pt idx="4">
                  <c:v>250</c:v>
                </c:pt>
                <c:pt idx="5">
                  <c:v>250</c:v>
                </c:pt>
                <c:pt idx="6">
                  <c:v>250</c:v>
                </c:pt>
                <c:pt idx="7">
                  <c:v>200</c:v>
                </c:pt>
                <c:pt idx="8">
                  <c:v>250</c:v>
                </c:pt>
                <c:pt idx="9">
                  <c:v>250</c:v>
                </c:pt>
                <c:pt idx="10">
                  <c:v>250</c:v>
                </c:pt>
                <c:pt idx="11">
                  <c:v>250</c:v>
                </c:pt>
                <c:pt idx="12">
                  <c:v>250</c:v>
                </c:pt>
                <c:pt idx="13">
                  <c:v>100</c:v>
                </c:pt>
                <c:pt idx="14">
                  <c:v>50</c:v>
                </c:pt>
              </c:numCache>
            </c:numRef>
          </c:val>
        </c:ser>
        <c:ser>
          <c:idx val="2"/>
          <c:order val="2"/>
          <c:tx>
            <c:strRef>
              <c:f>'Doublet 34'!$O$30</c:f>
              <c:strCache>
                <c:ptCount val="1"/>
                <c:pt idx="0">
                  <c:v>3</c:v>
                </c:pt>
              </c:strCache>
            </c:strRef>
          </c:tx>
          <c:cat>
            <c:numRef>
              <c:f>'Doublet 34'!$L$31:$L$45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'Doublet 34'!$O$31:$O$45</c:f>
              <c:numCache>
                <c:formatCode>0.00</c:formatCode>
                <c:ptCount val="15"/>
                <c:pt idx="0">
                  <c:v>50</c:v>
                </c:pt>
                <c:pt idx="1">
                  <c:v>50</c:v>
                </c:pt>
                <c:pt idx="2">
                  <c:v>200</c:v>
                </c:pt>
                <c:pt idx="3">
                  <c:v>200</c:v>
                </c:pt>
                <c:pt idx="4">
                  <c:v>250</c:v>
                </c:pt>
                <c:pt idx="5">
                  <c:v>250</c:v>
                </c:pt>
                <c:pt idx="6">
                  <c:v>250</c:v>
                </c:pt>
                <c:pt idx="7">
                  <c:v>200</c:v>
                </c:pt>
                <c:pt idx="8">
                  <c:v>250</c:v>
                </c:pt>
                <c:pt idx="9">
                  <c:v>250</c:v>
                </c:pt>
                <c:pt idx="10">
                  <c:v>250</c:v>
                </c:pt>
                <c:pt idx="11">
                  <c:v>250</c:v>
                </c:pt>
                <c:pt idx="12">
                  <c:v>250</c:v>
                </c:pt>
                <c:pt idx="13">
                  <c:v>150</c:v>
                </c:pt>
                <c:pt idx="14">
                  <c:v>50</c:v>
                </c:pt>
              </c:numCache>
            </c:numRef>
          </c:val>
        </c:ser>
        <c:ser>
          <c:idx val="3"/>
          <c:order val="3"/>
          <c:tx>
            <c:strRef>
              <c:f>'Doublet 34'!$P$30</c:f>
              <c:strCache>
                <c:ptCount val="1"/>
                <c:pt idx="0">
                  <c:v>4</c:v>
                </c:pt>
              </c:strCache>
            </c:strRef>
          </c:tx>
          <c:cat>
            <c:numRef>
              <c:f>'Doublet 34'!$L$31:$L$45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'Doublet 34'!$P$31:$P$45</c:f>
              <c:numCache>
                <c:formatCode>0.00</c:formatCode>
                <c:ptCount val="15"/>
                <c:pt idx="0">
                  <c:v>50</c:v>
                </c:pt>
                <c:pt idx="1">
                  <c:v>50</c:v>
                </c:pt>
                <c:pt idx="2">
                  <c:v>150</c:v>
                </c:pt>
                <c:pt idx="3">
                  <c:v>250</c:v>
                </c:pt>
                <c:pt idx="4">
                  <c:v>200</c:v>
                </c:pt>
                <c:pt idx="5">
                  <c:v>250</c:v>
                </c:pt>
                <c:pt idx="6">
                  <c:v>250</c:v>
                </c:pt>
                <c:pt idx="7">
                  <c:v>200</c:v>
                </c:pt>
                <c:pt idx="8">
                  <c:v>250</c:v>
                </c:pt>
                <c:pt idx="9">
                  <c:v>250</c:v>
                </c:pt>
                <c:pt idx="10">
                  <c:v>250</c:v>
                </c:pt>
                <c:pt idx="11">
                  <c:v>250</c:v>
                </c:pt>
                <c:pt idx="12">
                  <c:v>250</c:v>
                </c:pt>
                <c:pt idx="13">
                  <c:v>100</c:v>
                </c:pt>
                <c:pt idx="14">
                  <c:v>50</c:v>
                </c:pt>
              </c:numCache>
            </c:numRef>
          </c:val>
        </c:ser>
        <c:ser>
          <c:idx val="4"/>
          <c:order val="4"/>
          <c:tx>
            <c:strRef>
              <c:f>'Doublet 34'!$Q$30</c:f>
              <c:strCache>
                <c:ptCount val="1"/>
                <c:pt idx="0">
                  <c:v>5</c:v>
                </c:pt>
              </c:strCache>
            </c:strRef>
          </c:tx>
          <c:cat>
            <c:numRef>
              <c:f>'Doublet 34'!$L$31:$L$45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'Doublet 34'!$Q$31:$Q$45</c:f>
              <c:numCache>
                <c:formatCode>0.00</c:formatCode>
                <c:ptCount val="15"/>
                <c:pt idx="0">
                  <c:v>50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150</c:v>
                </c:pt>
                <c:pt idx="5">
                  <c:v>200</c:v>
                </c:pt>
                <c:pt idx="6">
                  <c:v>250</c:v>
                </c:pt>
                <c:pt idx="7">
                  <c:v>200</c:v>
                </c:pt>
                <c:pt idx="8">
                  <c:v>250</c:v>
                </c:pt>
                <c:pt idx="9">
                  <c:v>250</c:v>
                </c:pt>
                <c:pt idx="10">
                  <c:v>250</c:v>
                </c:pt>
                <c:pt idx="11">
                  <c:v>300</c:v>
                </c:pt>
                <c:pt idx="12">
                  <c:v>300</c:v>
                </c:pt>
                <c:pt idx="13">
                  <c:v>250</c:v>
                </c:pt>
                <c:pt idx="14">
                  <c:v>50</c:v>
                </c:pt>
              </c:numCache>
            </c:numRef>
          </c:val>
        </c:ser>
        <c:bandFmts>
          <c:bandFmt>
            <c:idx val="14"/>
            <c:spPr>
              <a:solidFill>
                <a:schemeClr val="accent3">
                  <a:lumMod val="80000"/>
                  <a:lumOff val="20000"/>
                </a:schemeClr>
              </a:solidFill>
              <a:ln/>
              <a:effectLst/>
              <a:sp3d/>
            </c:spPr>
          </c:bandFmt>
        </c:bandFmts>
        <c:axId val="232976896"/>
        <c:axId val="230362496"/>
        <c:axId val="231205376"/>
      </c:surface3DChart>
      <c:catAx>
        <c:axId val="232976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defRPr>
                </a:pPr>
                <a:r>
                  <a:rPr lang="en-US" sz="1300" b="1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rPr>
                  <a:t>Line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  <c:crossAx val="230362496"/>
        <c:crosses val="autoZero"/>
        <c:auto val="1"/>
        <c:lblAlgn val="ctr"/>
        <c:lblOffset val="100"/>
        <c:noMultiLvlLbl val="0"/>
      </c:catAx>
      <c:valAx>
        <c:axId val="230362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defRPr>
                </a:pPr>
                <a:r>
                  <a:rPr lang="en-US" sz="1300" b="1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rPr>
                  <a:t>Planarity [mm]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  <c:crossAx val="232976896"/>
        <c:crosses val="autoZero"/>
        <c:crossBetween val="midCat"/>
      </c:valAx>
      <c:serAx>
        <c:axId val="231205376"/>
        <c:scaling>
          <c:orientation val="minMax"/>
        </c:scaling>
        <c:delete val="0"/>
        <c:axPos val="b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defRPr>
                </a:pPr>
                <a:r>
                  <a:rPr lang="en-US" sz="1300" b="1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rPr>
                  <a:t>Point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  <c:crossAx val="230362496"/>
        <c:crosses val="autoZero"/>
      </c:serAx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ayout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300" b="1" i="0" u="none" strike="noStrike" kern="1200" baseline="0">
              <a:solidFill>
                <a:schemeClr val="tx1"/>
              </a:solidFill>
              <a:latin typeface="Helvetica" charset="0"/>
              <a:ea typeface="Helvetica" charset="0"/>
              <a:cs typeface="Helvetica" charset="0"/>
            </a:defRPr>
          </a:pPr>
          <a:endParaRPr lang="es-CL"/>
        </a:p>
      </c:txPr>
    </c:legend>
    <c:plotVisOnly val="1"/>
    <c:dispBlanksAs val="zero"/>
    <c:showDLblsOverMax val="0"/>
  </c:chart>
  <c:spPr>
    <a:ln>
      <a:noFill/>
    </a:ln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surface3DChart>
        <c:wireframe val="0"/>
        <c:ser>
          <c:idx val="0"/>
          <c:order val="0"/>
          <c:tx>
            <c:strRef>
              <c:f>'Doublet 34'!$M$57</c:f>
              <c:strCache>
                <c:ptCount val="1"/>
                <c:pt idx="0">
                  <c:v>1</c:v>
                </c:pt>
              </c:strCache>
            </c:strRef>
          </c:tx>
          <c:cat>
            <c:numRef>
              <c:f>'Doublet 34'!$L$58:$L$72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'Doublet 34'!$M$58:$M$72</c:f>
              <c:numCache>
                <c:formatCode>0.00</c:formatCode>
                <c:ptCount val="15"/>
                <c:pt idx="0">
                  <c:v>50</c:v>
                </c:pt>
                <c:pt idx="1">
                  <c:v>50</c:v>
                </c:pt>
                <c:pt idx="2">
                  <c:v>100</c:v>
                </c:pt>
                <c:pt idx="3">
                  <c:v>100</c:v>
                </c:pt>
                <c:pt idx="4">
                  <c:v>200</c:v>
                </c:pt>
                <c:pt idx="5">
                  <c:v>200</c:v>
                </c:pt>
                <c:pt idx="6">
                  <c:v>250</c:v>
                </c:pt>
                <c:pt idx="7">
                  <c:v>300</c:v>
                </c:pt>
                <c:pt idx="8">
                  <c:v>300</c:v>
                </c:pt>
                <c:pt idx="9">
                  <c:v>350</c:v>
                </c:pt>
                <c:pt idx="10">
                  <c:v>300</c:v>
                </c:pt>
                <c:pt idx="11">
                  <c:v>350</c:v>
                </c:pt>
                <c:pt idx="12">
                  <c:v>300</c:v>
                </c:pt>
                <c:pt idx="13">
                  <c:v>300</c:v>
                </c:pt>
                <c:pt idx="14">
                  <c:v>50</c:v>
                </c:pt>
              </c:numCache>
            </c:numRef>
          </c:val>
        </c:ser>
        <c:ser>
          <c:idx val="1"/>
          <c:order val="1"/>
          <c:tx>
            <c:strRef>
              <c:f>'Doublet 34'!$N$57</c:f>
              <c:strCache>
                <c:ptCount val="1"/>
                <c:pt idx="0">
                  <c:v>2</c:v>
                </c:pt>
              </c:strCache>
            </c:strRef>
          </c:tx>
          <c:cat>
            <c:numRef>
              <c:f>'Doublet 34'!$L$58:$L$72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'Doublet 34'!$N$58:$N$72</c:f>
              <c:numCache>
                <c:formatCode>0.00</c:formatCode>
                <c:ptCount val="15"/>
                <c:pt idx="0">
                  <c:v>50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150</c:v>
                </c:pt>
                <c:pt idx="6">
                  <c:v>250</c:v>
                </c:pt>
                <c:pt idx="7">
                  <c:v>200</c:v>
                </c:pt>
                <c:pt idx="8">
                  <c:v>250</c:v>
                </c:pt>
                <c:pt idx="9">
                  <c:v>200</c:v>
                </c:pt>
                <c:pt idx="10">
                  <c:v>250</c:v>
                </c:pt>
                <c:pt idx="11">
                  <c:v>250</c:v>
                </c:pt>
                <c:pt idx="12">
                  <c:v>250</c:v>
                </c:pt>
                <c:pt idx="13">
                  <c:v>150</c:v>
                </c:pt>
                <c:pt idx="14">
                  <c:v>50</c:v>
                </c:pt>
              </c:numCache>
            </c:numRef>
          </c:val>
        </c:ser>
        <c:ser>
          <c:idx val="2"/>
          <c:order val="2"/>
          <c:tx>
            <c:strRef>
              <c:f>'Doublet 34'!$O$57</c:f>
              <c:strCache>
                <c:ptCount val="1"/>
                <c:pt idx="0">
                  <c:v>3</c:v>
                </c:pt>
              </c:strCache>
            </c:strRef>
          </c:tx>
          <c:cat>
            <c:numRef>
              <c:f>'Doublet 34'!$L$58:$L$72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'Doublet 34'!$O$58:$O$72</c:f>
              <c:numCache>
                <c:formatCode>0.00</c:formatCode>
                <c:ptCount val="15"/>
                <c:pt idx="0">
                  <c:v>50</c:v>
                </c:pt>
                <c:pt idx="1">
                  <c:v>50</c:v>
                </c:pt>
                <c:pt idx="2">
                  <c:v>100</c:v>
                </c:pt>
                <c:pt idx="3">
                  <c:v>100</c:v>
                </c:pt>
                <c:pt idx="4">
                  <c:v>150</c:v>
                </c:pt>
                <c:pt idx="5">
                  <c:v>150</c:v>
                </c:pt>
                <c:pt idx="6">
                  <c:v>200</c:v>
                </c:pt>
                <c:pt idx="7">
                  <c:v>150</c:v>
                </c:pt>
                <c:pt idx="8">
                  <c:v>150</c:v>
                </c:pt>
                <c:pt idx="9">
                  <c:v>150</c:v>
                </c:pt>
                <c:pt idx="10">
                  <c:v>150</c:v>
                </c:pt>
                <c:pt idx="11">
                  <c:v>150</c:v>
                </c:pt>
                <c:pt idx="12">
                  <c:v>150</c:v>
                </c:pt>
                <c:pt idx="13">
                  <c:v>100</c:v>
                </c:pt>
                <c:pt idx="14">
                  <c:v>50</c:v>
                </c:pt>
              </c:numCache>
            </c:numRef>
          </c:val>
        </c:ser>
        <c:ser>
          <c:idx val="3"/>
          <c:order val="3"/>
          <c:tx>
            <c:strRef>
              <c:f>'Doublet 34'!$P$57</c:f>
              <c:strCache>
                <c:ptCount val="1"/>
                <c:pt idx="0">
                  <c:v>4</c:v>
                </c:pt>
              </c:strCache>
            </c:strRef>
          </c:tx>
          <c:cat>
            <c:numRef>
              <c:f>'Doublet 34'!$L$58:$L$72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'Doublet 34'!$P$58:$P$72</c:f>
              <c:numCache>
                <c:formatCode>0.00</c:formatCode>
                <c:ptCount val="15"/>
                <c:pt idx="0">
                  <c:v>50</c:v>
                </c:pt>
                <c:pt idx="1">
                  <c:v>50</c:v>
                </c:pt>
                <c:pt idx="2">
                  <c:v>100</c:v>
                </c:pt>
                <c:pt idx="3">
                  <c:v>100</c:v>
                </c:pt>
                <c:pt idx="4">
                  <c:v>150</c:v>
                </c:pt>
                <c:pt idx="5">
                  <c:v>150</c:v>
                </c:pt>
                <c:pt idx="6">
                  <c:v>200</c:v>
                </c:pt>
                <c:pt idx="7">
                  <c:v>150</c:v>
                </c:pt>
                <c:pt idx="8">
                  <c:v>150</c:v>
                </c:pt>
                <c:pt idx="9">
                  <c:v>150</c:v>
                </c:pt>
                <c:pt idx="10">
                  <c:v>150</c:v>
                </c:pt>
                <c:pt idx="11">
                  <c:v>150</c:v>
                </c:pt>
                <c:pt idx="12">
                  <c:v>150</c:v>
                </c:pt>
                <c:pt idx="13">
                  <c:v>100</c:v>
                </c:pt>
                <c:pt idx="14">
                  <c:v>50</c:v>
                </c:pt>
              </c:numCache>
            </c:numRef>
          </c:val>
        </c:ser>
        <c:ser>
          <c:idx val="4"/>
          <c:order val="4"/>
          <c:tx>
            <c:strRef>
              <c:f>'Doublet 34'!$Q$57</c:f>
              <c:strCache>
                <c:ptCount val="1"/>
                <c:pt idx="0">
                  <c:v>5</c:v>
                </c:pt>
              </c:strCache>
            </c:strRef>
          </c:tx>
          <c:cat>
            <c:numRef>
              <c:f>'Doublet 34'!$L$58:$L$72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'Doublet 34'!$Q$58:$Q$72</c:f>
              <c:numCache>
                <c:formatCode>0.00</c:formatCode>
                <c:ptCount val="1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150</c:v>
                </c:pt>
                <c:pt idx="4">
                  <c:v>150</c:v>
                </c:pt>
                <c:pt idx="5">
                  <c:v>200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200</c:v>
                </c:pt>
                <c:pt idx="10">
                  <c:v>200</c:v>
                </c:pt>
                <c:pt idx="11">
                  <c:v>200</c:v>
                </c:pt>
                <c:pt idx="12">
                  <c:v>200</c:v>
                </c:pt>
                <c:pt idx="13">
                  <c:v>150</c:v>
                </c:pt>
                <c:pt idx="14">
                  <c:v>50</c:v>
                </c:pt>
              </c:numCache>
            </c:numRef>
          </c:val>
        </c:ser>
        <c:bandFmts>
          <c:bandFmt>
            <c:idx val="14"/>
            <c:spPr>
              <a:solidFill>
                <a:schemeClr val="accent3">
                  <a:lumMod val="80000"/>
                  <a:lumOff val="20000"/>
                </a:schemeClr>
              </a:solidFill>
              <a:ln/>
              <a:effectLst/>
              <a:sp3d/>
            </c:spPr>
          </c:bandFmt>
        </c:bandFmts>
        <c:axId val="232977920"/>
        <c:axId val="231383040"/>
        <c:axId val="231206016"/>
      </c:surface3DChart>
      <c:catAx>
        <c:axId val="232977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defRPr>
                </a:pPr>
                <a:r>
                  <a:rPr lang="en-US" sz="1300" b="1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rPr>
                  <a:t>Line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  <c:crossAx val="231383040"/>
        <c:crosses val="autoZero"/>
        <c:auto val="1"/>
        <c:lblAlgn val="ctr"/>
        <c:lblOffset val="100"/>
        <c:noMultiLvlLbl val="0"/>
      </c:catAx>
      <c:valAx>
        <c:axId val="231383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defRPr>
                </a:pPr>
                <a:r>
                  <a:rPr lang="en-US" sz="1300" b="1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rPr>
                  <a:t>Planarity [mm]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  <c:crossAx val="232977920"/>
        <c:crosses val="autoZero"/>
        <c:crossBetween val="midCat"/>
      </c:valAx>
      <c:serAx>
        <c:axId val="231206016"/>
        <c:scaling>
          <c:orientation val="minMax"/>
        </c:scaling>
        <c:delete val="0"/>
        <c:axPos val="b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defRPr>
                </a:pPr>
                <a:r>
                  <a:rPr lang="en-US" sz="1300" b="1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rPr>
                  <a:t>Point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  <c:crossAx val="231383040"/>
        <c:crosses val="autoZero"/>
      </c:serAx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ayout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300" b="1" i="0" u="none" strike="noStrike" kern="1200" baseline="0">
              <a:solidFill>
                <a:schemeClr val="tx1"/>
              </a:solidFill>
              <a:latin typeface="Helvetica" charset="0"/>
              <a:ea typeface="Helvetica" charset="0"/>
              <a:cs typeface="Helvetica" charset="0"/>
            </a:defRPr>
          </a:pPr>
          <a:endParaRPr lang="es-CL"/>
        </a:p>
      </c:txPr>
    </c:legend>
    <c:plotVisOnly val="1"/>
    <c:dispBlanksAs val="zero"/>
    <c:showDLblsOverMax val="0"/>
  </c:chart>
  <c:spPr>
    <a:ln>
      <a:noFill/>
    </a:ln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surface3DChart>
        <c:wireframe val="0"/>
        <c:ser>
          <c:idx val="0"/>
          <c:order val="0"/>
          <c:tx>
            <c:strRef>
              <c:f>'Doublet 34'!$M$82</c:f>
              <c:strCache>
                <c:ptCount val="1"/>
                <c:pt idx="0">
                  <c:v>1</c:v>
                </c:pt>
              </c:strCache>
            </c:strRef>
          </c:tx>
          <c:cat>
            <c:numRef>
              <c:f>'Doublet 34'!$L$83:$L$97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'Doublet 34'!$M$83:$M$97</c:f>
              <c:numCache>
                <c:formatCode>0.00</c:formatCode>
                <c:ptCount val="1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100</c:v>
                </c:pt>
                <c:pt idx="4">
                  <c:v>100</c:v>
                </c:pt>
                <c:pt idx="5">
                  <c:v>200</c:v>
                </c:pt>
                <c:pt idx="6">
                  <c:v>250</c:v>
                </c:pt>
                <c:pt idx="7">
                  <c:v>200</c:v>
                </c:pt>
                <c:pt idx="8">
                  <c:v>200</c:v>
                </c:pt>
                <c:pt idx="9">
                  <c:v>250</c:v>
                </c:pt>
                <c:pt idx="10">
                  <c:v>250</c:v>
                </c:pt>
                <c:pt idx="11">
                  <c:v>250</c:v>
                </c:pt>
                <c:pt idx="12">
                  <c:v>250</c:v>
                </c:pt>
                <c:pt idx="13">
                  <c:v>250</c:v>
                </c:pt>
                <c:pt idx="14">
                  <c:v>50</c:v>
                </c:pt>
              </c:numCache>
            </c:numRef>
          </c:val>
        </c:ser>
        <c:ser>
          <c:idx val="1"/>
          <c:order val="1"/>
          <c:tx>
            <c:strRef>
              <c:f>'Doublet 34'!$N$82</c:f>
              <c:strCache>
                <c:ptCount val="1"/>
                <c:pt idx="0">
                  <c:v>2</c:v>
                </c:pt>
              </c:strCache>
            </c:strRef>
          </c:tx>
          <c:cat>
            <c:numRef>
              <c:f>'Doublet 34'!$L$83:$L$97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'Doublet 34'!$N$83:$N$97</c:f>
              <c:numCache>
                <c:formatCode>0.00</c:formatCode>
                <c:ptCount val="15"/>
                <c:pt idx="0">
                  <c:v>50</c:v>
                </c:pt>
                <c:pt idx="1">
                  <c:v>100</c:v>
                </c:pt>
                <c:pt idx="2">
                  <c:v>200</c:v>
                </c:pt>
                <c:pt idx="3">
                  <c:v>200</c:v>
                </c:pt>
                <c:pt idx="4">
                  <c:v>250</c:v>
                </c:pt>
                <c:pt idx="5">
                  <c:v>400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300</c:v>
                </c:pt>
                <c:pt idx="10">
                  <c:v>400</c:v>
                </c:pt>
                <c:pt idx="11">
                  <c:v>300</c:v>
                </c:pt>
                <c:pt idx="12">
                  <c:v>300</c:v>
                </c:pt>
                <c:pt idx="13">
                  <c:v>400</c:v>
                </c:pt>
                <c:pt idx="14">
                  <c:v>150</c:v>
                </c:pt>
              </c:numCache>
            </c:numRef>
          </c:val>
        </c:ser>
        <c:ser>
          <c:idx val="2"/>
          <c:order val="2"/>
          <c:tx>
            <c:strRef>
              <c:f>'Doublet 34'!$O$82</c:f>
              <c:strCache>
                <c:ptCount val="1"/>
                <c:pt idx="0">
                  <c:v>3</c:v>
                </c:pt>
              </c:strCache>
            </c:strRef>
          </c:tx>
          <c:cat>
            <c:numRef>
              <c:f>'Doublet 34'!$L$83:$L$97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'Doublet 34'!$O$83:$O$97</c:f>
              <c:numCache>
                <c:formatCode>0.00</c:formatCode>
                <c:ptCount val="15"/>
                <c:pt idx="0">
                  <c:v>50</c:v>
                </c:pt>
                <c:pt idx="1">
                  <c:v>250</c:v>
                </c:pt>
                <c:pt idx="2">
                  <c:v>300</c:v>
                </c:pt>
                <c:pt idx="3">
                  <c:v>300</c:v>
                </c:pt>
                <c:pt idx="4">
                  <c:v>350</c:v>
                </c:pt>
                <c:pt idx="5">
                  <c:v>450</c:v>
                </c:pt>
                <c:pt idx="6">
                  <c:v>350</c:v>
                </c:pt>
                <c:pt idx="7">
                  <c:v>400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450</c:v>
                </c:pt>
                <c:pt idx="12">
                  <c:v>450</c:v>
                </c:pt>
                <c:pt idx="13">
                  <c:v>250</c:v>
                </c:pt>
                <c:pt idx="14">
                  <c:v>50</c:v>
                </c:pt>
              </c:numCache>
            </c:numRef>
          </c:val>
        </c:ser>
        <c:ser>
          <c:idx val="3"/>
          <c:order val="3"/>
          <c:tx>
            <c:strRef>
              <c:f>'Doublet 34'!$P$82</c:f>
              <c:strCache>
                <c:ptCount val="1"/>
                <c:pt idx="0">
                  <c:v>4</c:v>
                </c:pt>
              </c:strCache>
            </c:strRef>
          </c:tx>
          <c:cat>
            <c:numRef>
              <c:f>'Doublet 34'!$L$83:$L$97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'Doublet 34'!$P$83:$P$97</c:f>
              <c:numCache>
                <c:formatCode>0.00</c:formatCode>
                <c:ptCount val="15"/>
                <c:pt idx="0">
                  <c:v>50</c:v>
                </c:pt>
                <c:pt idx="1">
                  <c:v>150</c:v>
                </c:pt>
                <c:pt idx="2">
                  <c:v>250</c:v>
                </c:pt>
                <c:pt idx="3">
                  <c:v>300</c:v>
                </c:pt>
                <c:pt idx="4">
                  <c:v>300</c:v>
                </c:pt>
                <c:pt idx="5">
                  <c:v>250</c:v>
                </c:pt>
                <c:pt idx="6">
                  <c:v>300</c:v>
                </c:pt>
                <c:pt idx="7">
                  <c:v>250</c:v>
                </c:pt>
                <c:pt idx="8">
                  <c:v>300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300</c:v>
                </c:pt>
                <c:pt idx="13">
                  <c:v>150</c:v>
                </c:pt>
                <c:pt idx="14">
                  <c:v>50</c:v>
                </c:pt>
              </c:numCache>
            </c:numRef>
          </c:val>
        </c:ser>
        <c:ser>
          <c:idx val="4"/>
          <c:order val="4"/>
          <c:tx>
            <c:strRef>
              <c:f>'Doublet 34'!$Q$82</c:f>
              <c:strCache>
                <c:ptCount val="1"/>
                <c:pt idx="0">
                  <c:v>5</c:v>
                </c:pt>
              </c:strCache>
            </c:strRef>
          </c:tx>
          <c:cat>
            <c:numRef>
              <c:f>'Doublet 34'!$L$83:$L$97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'Doublet 34'!$Q$83:$Q$97</c:f>
              <c:numCache>
                <c:formatCode>0.00</c:formatCode>
                <c:ptCount val="15"/>
                <c:pt idx="0">
                  <c:v>50</c:v>
                </c:pt>
                <c:pt idx="1">
                  <c:v>200</c:v>
                </c:pt>
                <c:pt idx="2">
                  <c:v>200</c:v>
                </c:pt>
                <c:pt idx="3">
                  <c:v>200</c:v>
                </c:pt>
                <c:pt idx="4">
                  <c:v>200</c:v>
                </c:pt>
                <c:pt idx="5">
                  <c:v>250</c:v>
                </c:pt>
                <c:pt idx="6">
                  <c:v>250</c:v>
                </c:pt>
                <c:pt idx="7">
                  <c:v>300</c:v>
                </c:pt>
                <c:pt idx="8">
                  <c:v>300</c:v>
                </c:pt>
                <c:pt idx="9">
                  <c:v>300</c:v>
                </c:pt>
                <c:pt idx="10">
                  <c:v>250</c:v>
                </c:pt>
                <c:pt idx="11">
                  <c:v>300</c:v>
                </c:pt>
                <c:pt idx="12">
                  <c:v>250</c:v>
                </c:pt>
                <c:pt idx="13">
                  <c:v>100</c:v>
                </c:pt>
                <c:pt idx="14">
                  <c:v>50</c:v>
                </c:pt>
              </c:numCache>
            </c:numRef>
          </c:val>
        </c:ser>
        <c:bandFmts>
          <c:bandFmt>
            <c:idx val="14"/>
            <c:spPr>
              <a:solidFill>
                <a:schemeClr val="accent3">
                  <a:lumMod val="80000"/>
                  <a:lumOff val="20000"/>
                </a:schemeClr>
              </a:solidFill>
              <a:ln/>
              <a:effectLst/>
              <a:sp3d/>
            </c:spPr>
          </c:bandFmt>
        </c:bandFmts>
        <c:axId val="232979968"/>
        <c:axId val="231385344"/>
        <c:axId val="232972928"/>
      </c:surface3DChart>
      <c:catAx>
        <c:axId val="232979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defRPr>
                </a:pPr>
                <a:r>
                  <a:rPr lang="en-US" sz="1300" b="1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rPr>
                  <a:t>Line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  <c:crossAx val="231385344"/>
        <c:crosses val="autoZero"/>
        <c:auto val="1"/>
        <c:lblAlgn val="ctr"/>
        <c:lblOffset val="100"/>
        <c:noMultiLvlLbl val="0"/>
      </c:catAx>
      <c:valAx>
        <c:axId val="231385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defRPr>
                </a:pPr>
                <a:r>
                  <a:rPr lang="en-US" sz="1300" b="1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rPr>
                  <a:t>Planarity [mm]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  <c:crossAx val="232979968"/>
        <c:crosses val="autoZero"/>
        <c:crossBetween val="midCat"/>
      </c:valAx>
      <c:serAx>
        <c:axId val="232972928"/>
        <c:scaling>
          <c:orientation val="minMax"/>
        </c:scaling>
        <c:delete val="0"/>
        <c:axPos val="b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defRPr>
                </a:pPr>
                <a:r>
                  <a:rPr lang="en-US" sz="1300" b="1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rPr>
                  <a:t>Point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  <c:crossAx val="231385344"/>
        <c:crosses val="autoZero"/>
      </c:serAx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ayout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300" b="1" i="0" u="none" strike="noStrike" kern="1200" baseline="0">
              <a:solidFill>
                <a:schemeClr val="tx1"/>
              </a:solidFill>
              <a:latin typeface="Helvetica" charset="0"/>
              <a:ea typeface="Helvetica" charset="0"/>
              <a:cs typeface="Helvetica" charset="0"/>
            </a:defRPr>
          </a:pPr>
          <a:endParaRPr lang="es-CL"/>
        </a:p>
      </c:txPr>
    </c:legend>
    <c:plotVisOnly val="1"/>
    <c:dispBlanksAs val="zero"/>
    <c:showDLblsOverMax val="0"/>
  </c:chart>
  <c:spPr>
    <a:ln>
      <a:noFill/>
    </a:ln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HC meas.</c:v>
          </c:tx>
          <c:spPr>
            <a:ln w="47625">
              <a:noFill/>
            </a:ln>
          </c:spPr>
          <c:xVal>
            <c:numRef>
              <c:f>Quadruplet!$B$125:$B$143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xVal>
          <c:yVal>
            <c:numRef>
              <c:f>Quadruplet!$C$125:$C$143</c:f>
              <c:numCache>
                <c:formatCode>General</c:formatCode>
                <c:ptCount val="19"/>
              </c:numCache>
            </c:numRef>
          </c:yVal>
          <c:smooth val="0"/>
        </c:ser>
        <c:ser>
          <c:idx val="1"/>
          <c:order val="1"/>
          <c:tx>
            <c:v>Quad. meas.</c:v>
          </c:tx>
          <c:spPr>
            <a:ln w="47625">
              <a:noFill/>
            </a:ln>
          </c:spPr>
          <c:xVal>
            <c:numRef>
              <c:f>Quadruplet!$B$125:$B$143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xVal>
          <c:yVal>
            <c:numRef>
              <c:f>Quadruplet!$D$125:$D$143</c:f>
              <c:numCache>
                <c:formatCode>General</c:formatCode>
                <c:ptCount val="19"/>
                <c:pt idx="0">
                  <c:v>39.24</c:v>
                </c:pt>
                <c:pt idx="1">
                  <c:v>39.14</c:v>
                </c:pt>
                <c:pt idx="2">
                  <c:v>39.06</c:v>
                </c:pt>
                <c:pt idx="3">
                  <c:v>39.049999999999997</c:v>
                </c:pt>
                <c:pt idx="4">
                  <c:v>39.22</c:v>
                </c:pt>
                <c:pt idx="5">
                  <c:v>39.33</c:v>
                </c:pt>
                <c:pt idx="6">
                  <c:v>39.36</c:v>
                </c:pt>
                <c:pt idx="7">
                  <c:v>39.46</c:v>
                </c:pt>
                <c:pt idx="8">
                  <c:v>39.49</c:v>
                </c:pt>
                <c:pt idx="9">
                  <c:v>39.380000000000003</c:v>
                </c:pt>
                <c:pt idx="10">
                  <c:v>39.299999999999997</c:v>
                </c:pt>
                <c:pt idx="11">
                  <c:v>39.14</c:v>
                </c:pt>
                <c:pt idx="12">
                  <c:v>39.11</c:v>
                </c:pt>
                <c:pt idx="13">
                  <c:v>39.130000000000003</c:v>
                </c:pt>
                <c:pt idx="14">
                  <c:v>39.28</c:v>
                </c:pt>
                <c:pt idx="15">
                  <c:v>39.5</c:v>
                </c:pt>
                <c:pt idx="16">
                  <c:v>39.46</c:v>
                </c:pt>
                <c:pt idx="17">
                  <c:v>39.39</c:v>
                </c:pt>
                <c:pt idx="18">
                  <c:v>39.47</c:v>
                </c:pt>
              </c:numCache>
            </c:numRef>
          </c:yVal>
          <c:smooth val="0"/>
        </c:ser>
        <c:ser>
          <c:idx val="2"/>
          <c:order val="2"/>
          <c:tx>
            <c:v>Quad. exp.</c:v>
          </c:tx>
          <c:spPr>
            <a:ln w="47625">
              <a:noFill/>
            </a:ln>
          </c:spPr>
          <c:xVal>
            <c:numRef>
              <c:f>Quadruplet!$B$125:$B$143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xVal>
          <c:yVal>
            <c:numRef>
              <c:f>Quadruplet!$E$125:$E$143</c:f>
              <c:numCache>
                <c:formatCode>General</c:formatCode>
                <c:ptCount val="19"/>
                <c:pt idx="0">
                  <c:v>34.01</c:v>
                </c:pt>
                <c:pt idx="1">
                  <c:v>34.06</c:v>
                </c:pt>
                <c:pt idx="2">
                  <c:v>33.980000000000004</c:v>
                </c:pt>
                <c:pt idx="3">
                  <c:v>33.980000000000004</c:v>
                </c:pt>
                <c:pt idx="4">
                  <c:v>34.04</c:v>
                </c:pt>
                <c:pt idx="5">
                  <c:v>34.11</c:v>
                </c:pt>
                <c:pt idx="6">
                  <c:v>34.03</c:v>
                </c:pt>
                <c:pt idx="7">
                  <c:v>34.159999999999997</c:v>
                </c:pt>
                <c:pt idx="8">
                  <c:v>33.94</c:v>
                </c:pt>
                <c:pt idx="9">
                  <c:v>34.119999999999997</c:v>
                </c:pt>
                <c:pt idx="10">
                  <c:v>34.129999999999995</c:v>
                </c:pt>
                <c:pt idx="11">
                  <c:v>34.049999999999997</c:v>
                </c:pt>
                <c:pt idx="12">
                  <c:v>34.03</c:v>
                </c:pt>
                <c:pt idx="13">
                  <c:v>34.04</c:v>
                </c:pt>
                <c:pt idx="14">
                  <c:v>34.07</c:v>
                </c:pt>
                <c:pt idx="15">
                  <c:v>34.11</c:v>
                </c:pt>
                <c:pt idx="16">
                  <c:v>34.119999999999997</c:v>
                </c:pt>
                <c:pt idx="17">
                  <c:v>34.14</c:v>
                </c:pt>
                <c:pt idx="18">
                  <c:v>34.099999999999994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1388224"/>
        <c:axId val="231388800"/>
      </c:scatterChart>
      <c:valAx>
        <c:axId val="231388224"/>
        <c:scaling>
          <c:orientation val="minMax"/>
          <c:max val="19"/>
          <c:min val="1"/>
        </c:scaling>
        <c:delete val="0"/>
        <c:axPos val="b"/>
        <c:title>
          <c:tx>
            <c:rich>
              <a:bodyPr/>
              <a:lstStyle/>
              <a:p>
                <a:pPr>
                  <a:defRPr sz="1200">
                    <a:latin typeface="Helvetica"/>
                    <a:cs typeface="Helvetica"/>
                  </a:defRPr>
                </a:pPr>
                <a:r>
                  <a:rPr lang="en-US" sz="1200">
                    <a:latin typeface="Helvetica"/>
                    <a:cs typeface="Helvetica"/>
                  </a:rPr>
                  <a:t>Measurement</a:t>
                </a:r>
                <a:r>
                  <a:rPr lang="en-US" sz="1200" baseline="0">
                    <a:latin typeface="Helvetica"/>
                    <a:cs typeface="Helvetica"/>
                  </a:rPr>
                  <a:t> point</a:t>
                </a:r>
                <a:endParaRPr lang="en-US" sz="1200">
                  <a:latin typeface="Helvetica"/>
                  <a:cs typeface="Helvetica"/>
                </a:endParaRPr>
              </a:p>
            </c:rich>
          </c:tx>
          <c:layout/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Helvetica"/>
                <a:cs typeface="Helvetica"/>
              </a:defRPr>
            </a:pPr>
            <a:endParaRPr lang="es-CL"/>
          </a:p>
        </c:txPr>
        <c:crossAx val="231388800"/>
        <c:crosses val="autoZero"/>
        <c:crossBetween val="midCat"/>
        <c:majorUnit val="1"/>
      </c:valAx>
      <c:valAx>
        <c:axId val="23138880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>
                    <a:latin typeface="Helvetica"/>
                    <a:cs typeface="Helvetica"/>
                  </a:defRPr>
                </a:pPr>
                <a:r>
                  <a:rPr lang="en-US" sz="1200">
                    <a:latin typeface="Helvetica"/>
                    <a:cs typeface="Helvetica"/>
                  </a:rPr>
                  <a:t>Thickness [mm]</a:t>
                </a:r>
              </a:p>
            </c:rich>
          </c:tx>
          <c:layout>
            <c:manualLayout>
              <c:xMode val="edge"/>
              <c:yMode val="edge"/>
              <c:x val="1.69286577992745E-2"/>
              <c:y val="0.24838047805271601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Helvetica"/>
                <a:cs typeface="Helvetica"/>
              </a:defRPr>
            </a:pPr>
            <a:endParaRPr lang="es-CL"/>
          </a:p>
        </c:txPr>
        <c:crossAx val="231388224"/>
        <c:crosses val="autoZero"/>
        <c:crossBetween val="midCat"/>
      </c:valAx>
      <c:spPr>
        <a:ln w="12700">
          <a:solidFill>
            <a:schemeClr val="tx1"/>
          </a:solidFill>
        </a:ln>
      </c:spPr>
    </c:plotArea>
    <c:legend>
      <c:legendPos val="r"/>
      <c:layout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>
              <a:latin typeface="Helvetica" charset="0"/>
              <a:ea typeface="Helvetica" charset="0"/>
              <a:cs typeface="Helvetica" charset="0"/>
            </a:defRPr>
          </a:pPr>
          <a:endParaRPr lang="es-CL"/>
        </a:p>
      </c:txPr>
    </c:legend>
    <c:plotVisOnly val="1"/>
    <c:dispBlanksAs val="gap"/>
    <c:showDLblsOverMax val="0"/>
  </c:chart>
  <c:spPr>
    <a:ln w="28575" cmpd="sng">
      <a:noFill/>
    </a:ln>
  </c:spPr>
  <c:printSettings>
    <c:headerFooter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numRef>
              <c:f>'Half Pad 2'!$B$42:$B$60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'Half Pad 2'!$C$42:$C$60</c:f>
              <c:numCache>
                <c:formatCode>0.000</c:formatCode>
                <c:ptCount val="19"/>
                <c:pt idx="0">
                  <c:v>1.48</c:v>
                </c:pt>
                <c:pt idx="1">
                  <c:v>1.47</c:v>
                </c:pt>
                <c:pt idx="2">
                  <c:v>1.46</c:v>
                </c:pt>
                <c:pt idx="3">
                  <c:v>1.45</c:v>
                </c:pt>
                <c:pt idx="4">
                  <c:v>1.47</c:v>
                </c:pt>
                <c:pt idx="5">
                  <c:v>1.46</c:v>
                </c:pt>
                <c:pt idx="6">
                  <c:v>1.42</c:v>
                </c:pt>
                <c:pt idx="7">
                  <c:v>1.44</c:v>
                </c:pt>
                <c:pt idx="8">
                  <c:v>1.42</c:v>
                </c:pt>
                <c:pt idx="9">
                  <c:v>1.46</c:v>
                </c:pt>
                <c:pt idx="10">
                  <c:v>1.47</c:v>
                </c:pt>
                <c:pt idx="11">
                  <c:v>1.43</c:v>
                </c:pt>
                <c:pt idx="12">
                  <c:v>1.43</c:v>
                </c:pt>
                <c:pt idx="13">
                  <c:v>1.43</c:v>
                </c:pt>
                <c:pt idx="14">
                  <c:v>1.44</c:v>
                </c:pt>
                <c:pt idx="15">
                  <c:v>1.46</c:v>
                </c:pt>
                <c:pt idx="16">
                  <c:v>1.41</c:v>
                </c:pt>
                <c:pt idx="17">
                  <c:v>1.43</c:v>
                </c:pt>
                <c:pt idx="18">
                  <c:v>1.46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043008"/>
        <c:axId val="196727872"/>
      </c:lineChart>
      <c:catAx>
        <c:axId val="80043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>
                    <a:latin typeface="Helvetica"/>
                    <a:cs typeface="Helvetica"/>
                  </a:defRPr>
                </a:pPr>
                <a:r>
                  <a:rPr lang="en-US" sz="1200">
                    <a:latin typeface="Helvetica"/>
                    <a:cs typeface="Helvetica"/>
                  </a:rPr>
                  <a:t>Measurement</a:t>
                </a:r>
                <a:r>
                  <a:rPr lang="en-US" sz="1200" baseline="0">
                    <a:latin typeface="Helvetica"/>
                    <a:cs typeface="Helvetica"/>
                  </a:rPr>
                  <a:t> point</a:t>
                </a:r>
                <a:endParaRPr lang="en-US" sz="1200">
                  <a:latin typeface="Helvetica"/>
                  <a:cs typeface="Helvetica"/>
                </a:endParaRPr>
              </a:p>
            </c:rich>
          </c:tx>
          <c:layout/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Helvetica"/>
                <a:cs typeface="Helvetica"/>
              </a:defRPr>
            </a:pPr>
            <a:endParaRPr lang="es-CL"/>
          </a:p>
        </c:txPr>
        <c:crossAx val="196727872"/>
        <c:crosses val="autoZero"/>
        <c:auto val="1"/>
        <c:lblAlgn val="ctr"/>
        <c:lblOffset val="100"/>
        <c:noMultiLvlLbl val="1"/>
      </c:catAx>
      <c:valAx>
        <c:axId val="196727872"/>
        <c:scaling>
          <c:orientation val="minMax"/>
          <c:min val="1.37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>
                    <a:latin typeface="Helvetica"/>
                    <a:cs typeface="Helvetica"/>
                  </a:defRPr>
                </a:pPr>
                <a:r>
                  <a:rPr lang="en-US" sz="1200">
                    <a:latin typeface="Helvetica"/>
                    <a:cs typeface="Helvetica"/>
                  </a:rPr>
                  <a:t>Thickness [mm]</a:t>
                </a:r>
              </a:p>
            </c:rich>
          </c:tx>
          <c:layout>
            <c:manualLayout>
              <c:xMode val="edge"/>
              <c:yMode val="edge"/>
              <c:x val="1.9347037484885098E-2"/>
              <c:y val="0.208291391193027"/>
            </c:manualLayout>
          </c:layout>
          <c:overlay val="0"/>
        </c:title>
        <c:numFmt formatCode="0.000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Helvetica"/>
                <a:cs typeface="Helvetica"/>
              </a:defRPr>
            </a:pPr>
            <a:endParaRPr lang="es-CL"/>
          </a:p>
        </c:txPr>
        <c:crossAx val="80043008"/>
        <c:crosses val="autoZero"/>
        <c:crossBetween val="between"/>
      </c:valAx>
      <c:spPr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ln w="28575" cmpd="sng">
      <a:noFill/>
    </a:ln>
  </c:spPr>
  <c:printSettings>
    <c:headerFooter/>
    <c:pageMargins b="1" l="0.75" r="0.75" t="1" header="0.5" footer="0.5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view3D>
      <c:rotX val="28"/>
      <c:rotY val="26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Quadruplet!$L$176</c:f>
              <c:strCache>
                <c:ptCount val="1"/>
                <c:pt idx="0">
                  <c:v>1</c:v>
                </c:pt>
              </c:strCache>
            </c:strRef>
          </c:tx>
          <c:invertIfNegative val="0"/>
          <c:cat>
            <c:numRef>
              <c:f>Quadruplet!$M$175:$V$175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Quadruplet!$M$176:$V$176</c:f>
              <c:numCache>
                <c:formatCode>0.00</c:formatCode>
                <c:ptCount val="10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ser>
          <c:idx val="1"/>
          <c:order val="1"/>
          <c:tx>
            <c:strRef>
              <c:f>Quadruplet!$L$177</c:f>
              <c:strCache>
                <c:ptCount val="1"/>
                <c:pt idx="0">
                  <c:v>2</c:v>
                </c:pt>
              </c:strCache>
            </c:strRef>
          </c:tx>
          <c:invertIfNegative val="0"/>
          <c:cat>
            <c:numRef>
              <c:f>Quadruplet!$M$175:$V$175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Quadruplet!$M$177:$V$177</c:f>
              <c:numCache>
                <c:formatCode>0.00</c:formatCode>
                <c:ptCount val="10"/>
                <c:pt idx="0">
                  <c:v>200</c:v>
                </c:pt>
                <c:pt idx="1">
                  <c:v>150</c:v>
                </c:pt>
                <c:pt idx="2">
                  <c:v>150</c:v>
                </c:pt>
                <c:pt idx="3">
                  <c:v>150</c:v>
                </c:pt>
                <c:pt idx="4">
                  <c:v>150</c:v>
                </c:pt>
              </c:numCache>
            </c:numRef>
          </c:val>
        </c:ser>
        <c:ser>
          <c:idx val="2"/>
          <c:order val="2"/>
          <c:tx>
            <c:strRef>
              <c:f>Quadruplet!$L$178</c:f>
              <c:strCache>
                <c:ptCount val="1"/>
                <c:pt idx="0">
                  <c:v>3</c:v>
                </c:pt>
              </c:strCache>
            </c:strRef>
          </c:tx>
          <c:invertIfNegative val="0"/>
          <c:cat>
            <c:numRef>
              <c:f>Quadruplet!$M$175:$V$175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Quadruplet!$M$178:$V$178</c:f>
              <c:numCache>
                <c:formatCode>0.00</c:formatCode>
                <c:ptCount val="10"/>
                <c:pt idx="0">
                  <c:v>250</c:v>
                </c:pt>
                <c:pt idx="1">
                  <c:v>300</c:v>
                </c:pt>
                <c:pt idx="2">
                  <c:v>300</c:v>
                </c:pt>
                <c:pt idx="3">
                  <c:v>300</c:v>
                </c:pt>
                <c:pt idx="4">
                  <c:v>200</c:v>
                </c:pt>
              </c:numCache>
            </c:numRef>
          </c:val>
        </c:ser>
        <c:ser>
          <c:idx val="3"/>
          <c:order val="3"/>
          <c:tx>
            <c:strRef>
              <c:f>Quadruplet!$L$179</c:f>
              <c:strCache>
                <c:ptCount val="1"/>
                <c:pt idx="0">
                  <c:v>4</c:v>
                </c:pt>
              </c:strCache>
            </c:strRef>
          </c:tx>
          <c:invertIfNegative val="0"/>
          <c:cat>
            <c:numRef>
              <c:f>Quadruplet!$M$175:$V$175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Quadruplet!$M$179:$V$179</c:f>
              <c:numCache>
                <c:formatCode>0.00</c:formatCode>
                <c:ptCount val="10"/>
                <c:pt idx="0">
                  <c:v>300</c:v>
                </c:pt>
                <c:pt idx="1">
                  <c:v>350</c:v>
                </c:pt>
                <c:pt idx="2">
                  <c:v>300</c:v>
                </c:pt>
                <c:pt idx="3">
                  <c:v>300</c:v>
                </c:pt>
                <c:pt idx="4">
                  <c:v>200</c:v>
                </c:pt>
              </c:numCache>
            </c:numRef>
          </c:val>
        </c:ser>
        <c:ser>
          <c:idx val="4"/>
          <c:order val="4"/>
          <c:tx>
            <c:strRef>
              <c:f>Quadruplet!$L$180</c:f>
              <c:strCache>
                <c:ptCount val="1"/>
                <c:pt idx="0">
                  <c:v>5</c:v>
                </c:pt>
              </c:strCache>
            </c:strRef>
          </c:tx>
          <c:invertIfNegative val="0"/>
          <c:cat>
            <c:numRef>
              <c:f>Quadruplet!$M$175:$V$175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Quadruplet!$M$180:$V$180</c:f>
              <c:numCache>
                <c:formatCode>0.00</c:formatCode>
                <c:ptCount val="10"/>
                <c:pt idx="0">
                  <c:v>400</c:v>
                </c:pt>
                <c:pt idx="1">
                  <c:v>400</c:v>
                </c:pt>
                <c:pt idx="2">
                  <c:v>400</c:v>
                </c:pt>
                <c:pt idx="3">
                  <c:v>350</c:v>
                </c:pt>
                <c:pt idx="4">
                  <c:v>300</c:v>
                </c:pt>
              </c:numCache>
            </c:numRef>
          </c:val>
        </c:ser>
        <c:ser>
          <c:idx val="5"/>
          <c:order val="5"/>
          <c:tx>
            <c:strRef>
              <c:f>Quadruplet!$L$181</c:f>
              <c:strCache>
                <c:ptCount val="1"/>
                <c:pt idx="0">
                  <c:v>6</c:v>
                </c:pt>
              </c:strCache>
            </c:strRef>
          </c:tx>
          <c:invertIfNegative val="0"/>
          <c:cat>
            <c:numRef>
              <c:f>Quadruplet!$M$175:$V$175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Quadruplet!$M$181:$V$181</c:f>
              <c:numCache>
                <c:formatCode>0.00</c:formatCode>
                <c:ptCount val="10"/>
                <c:pt idx="0">
                  <c:v>400</c:v>
                </c:pt>
                <c:pt idx="1">
                  <c:v>450</c:v>
                </c:pt>
                <c:pt idx="2">
                  <c:v>400</c:v>
                </c:pt>
                <c:pt idx="3">
                  <c:v>350</c:v>
                </c:pt>
                <c:pt idx="4">
                  <c:v>300</c:v>
                </c:pt>
              </c:numCache>
            </c:numRef>
          </c:val>
        </c:ser>
        <c:ser>
          <c:idx val="6"/>
          <c:order val="6"/>
          <c:tx>
            <c:strRef>
              <c:f>Quadruplet!$L$182</c:f>
              <c:strCache>
                <c:ptCount val="1"/>
                <c:pt idx="0">
                  <c:v>7</c:v>
                </c:pt>
              </c:strCache>
            </c:strRef>
          </c:tx>
          <c:invertIfNegative val="0"/>
          <c:cat>
            <c:numRef>
              <c:f>Quadruplet!$M$175:$V$175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Quadruplet!$M$182:$V$182</c:f>
              <c:numCache>
                <c:formatCode>0.00</c:formatCode>
                <c:ptCount val="10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400</c:v>
                </c:pt>
                <c:pt idx="4">
                  <c:v>250</c:v>
                </c:pt>
              </c:numCache>
            </c:numRef>
          </c:val>
        </c:ser>
        <c:ser>
          <c:idx val="7"/>
          <c:order val="7"/>
          <c:tx>
            <c:strRef>
              <c:f>Quadruplet!$L$183</c:f>
              <c:strCache>
                <c:ptCount val="1"/>
                <c:pt idx="0">
                  <c:v>8</c:v>
                </c:pt>
              </c:strCache>
            </c:strRef>
          </c:tx>
          <c:invertIfNegative val="0"/>
          <c:cat>
            <c:numRef>
              <c:f>Quadruplet!$M$175:$V$175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Quadruplet!$M$183:$V$183</c:f>
              <c:numCache>
                <c:formatCode>0.00</c:formatCode>
                <c:ptCount val="10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400</c:v>
                </c:pt>
                <c:pt idx="4">
                  <c:v>350</c:v>
                </c:pt>
              </c:numCache>
            </c:numRef>
          </c:val>
        </c:ser>
        <c:ser>
          <c:idx val="8"/>
          <c:order val="8"/>
          <c:tx>
            <c:strRef>
              <c:f>Quadruplet!$L$184</c:f>
              <c:strCache>
                <c:ptCount val="1"/>
                <c:pt idx="0">
                  <c:v>9</c:v>
                </c:pt>
              </c:strCache>
            </c:strRef>
          </c:tx>
          <c:invertIfNegative val="0"/>
          <c:cat>
            <c:numRef>
              <c:f>Quadruplet!$M$175:$V$175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Quadruplet!$M$184:$V$184</c:f>
              <c:numCache>
                <c:formatCode>0.00</c:formatCode>
                <c:ptCount val="10"/>
                <c:pt idx="0">
                  <c:v>450</c:v>
                </c:pt>
                <c:pt idx="1">
                  <c:v>500</c:v>
                </c:pt>
                <c:pt idx="2">
                  <c:v>500</c:v>
                </c:pt>
                <c:pt idx="3">
                  <c:v>450</c:v>
                </c:pt>
                <c:pt idx="4">
                  <c:v>300</c:v>
                </c:pt>
              </c:numCache>
            </c:numRef>
          </c:val>
        </c:ser>
        <c:ser>
          <c:idx val="9"/>
          <c:order val="9"/>
          <c:tx>
            <c:strRef>
              <c:f>Quadruplet!$L$188</c:f>
              <c:strCache>
                <c:ptCount val="1"/>
                <c:pt idx="0">
                  <c:v>13</c:v>
                </c:pt>
              </c:strCache>
            </c:strRef>
          </c:tx>
          <c:invertIfNegative val="0"/>
          <c:cat>
            <c:numRef>
              <c:f>Quadruplet!$M$175:$V$175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Quadruplet!$M$188:$V$188</c:f>
              <c:numCache>
                <c:formatCode>0.00</c:formatCode>
                <c:ptCount val="10"/>
                <c:pt idx="0">
                  <c:v>400</c:v>
                </c:pt>
                <c:pt idx="1">
                  <c:v>450</c:v>
                </c:pt>
                <c:pt idx="2">
                  <c:v>450</c:v>
                </c:pt>
                <c:pt idx="3">
                  <c:v>350</c:v>
                </c:pt>
                <c:pt idx="4">
                  <c:v>300</c:v>
                </c:pt>
              </c:numCache>
            </c:numRef>
          </c:val>
        </c:ser>
        <c:ser>
          <c:idx val="10"/>
          <c:order val="10"/>
          <c:tx>
            <c:strRef>
              <c:f>Quadruplet!$L$189</c:f>
              <c:strCache>
                <c:ptCount val="1"/>
                <c:pt idx="0">
                  <c:v>14</c:v>
                </c:pt>
              </c:strCache>
            </c:strRef>
          </c:tx>
          <c:invertIfNegative val="0"/>
          <c:cat>
            <c:numRef>
              <c:f>Quadruplet!$M$175:$V$175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Quadruplet!$M$189:$V$189</c:f>
              <c:numCache>
                <c:formatCode>0.00</c:formatCode>
                <c:ptCount val="10"/>
                <c:pt idx="0">
                  <c:v>400</c:v>
                </c:pt>
                <c:pt idx="1">
                  <c:v>300</c:v>
                </c:pt>
                <c:pt idx="2">
                  <c:v>300</c:v>
                </c:pt>
                <c:pt idx="3">
                  <c:v>300</c:v>
                </c:pt>
                <c:pt idx="4">
                  <c:v>250</c:v>
                </c:pt>
              </c:numCache>
            </c:numRef>
          </c:val>
        </c:ser>
        <c:ser>
          <c:idx val="11"/>
          <c:order val="11"/>
          <c:tx>
            <c:strRef>
              <c:f>Quadruplet!$L$190</c:f>
              <c:strCache>
                <c:ptCount val="1"/>
                <c:pt idx="0">
                  <c:v>15</c:v>
                </c:pt>
              </c:strCache>
            </c:strRef>
          </c:tx>
          <c:invertIfNegative val="0"/>
          <c:cat>
            <c:numRef>
              <c:f>Quadruplet!$M$175:$V$175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Quadruplet!$M$190:$V$190</c:f>
              <c:numCache>
                <c:formatCode>0.00</c:formatCode>
                <c:ptCount val="10"/>
                <c:pt idx="0">
                  <c:v>250</c:v>
                </c:pt>
                <c:pt idx="1">
                  <c:v>150</c:v>
                </c:pt>
                <c:pt idx="2">
                  <c:v>150</c:v>
                </c:pt>
                <c:pt idx="3">
                  <c:v>100</c:v>
                </c:pt>
                <c:pt idx="4">
                  <c:v>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33600000"/>
        <c:axId val="233324544"/>
        <c:axId val="231204096"/>
      </c:bar3DChart>
      <c:catAx>
        <c:axId val="23360000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200">
                    <a:latin typeface="Helvetica"/>
                    <a:cs typeface="Helvetica"/>
                  </a:defRPr>
                </a:pPr>
                <a:r>
                  <a:rPr lang="en-US" sz="1200">
                    <a:latin typeface="Helvetica"/>
                    <a:cs typeface="Helvetica"/>
                  </a:rPr>
                  <a:t>Point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Helvetica"/>
                <a:cs typeface="Helvetica"/>
              </a:defRPr>
            </a:pPr>
            <a:endParaRPr lang="es-CL"/>
          </a:p>
        </c:txPr>
        <c:crossAx val="233324544"/>
        <c:crosses val="autoZero"/>
        <c:auto val="1"/>
        <c:lblAlgn val="ctr"/>
        <c:lblOffset val="100"/>
        <c:noMultiLvlLbl val="0"/>
      </c:catAx>
      <c:valAx>
        <c:axId val="233324544"/>
        <c:scaling>
          <c:orientation val="minMax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>
                    <a:latin typeface="Helvetica"/>
                    <a:cs typeface="Helvetica"/>
                  </a:defRPr>
                </a:pPr>
                <a:r>
                  <a:rPr lang="en-US" sz="1200" baseline="0">
                    <a:latin typeface="Helvetica"/>
                    <a:cs typeface="Helvetica"/>
                  </a:rPr>
                  <a:t>Planarity [mm]</a:t>
                </a:r>
                <a:endParaRPr lang="en-US" sz="1200">
                  <a:latin typeface="Helvetica"/>
                  <a:cs typeface="Helvetica"/>
                </a:endParaRP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Helvetica"/>
                <a:cs typeface="Helvetica"/>
              </a:defRPr>
            </a:pPr>
            <a:endParaRPr lang="es-CL"/>
          </a:p>
        </c:txPr>
        <c:crossAx val="233600000"/>
        <c:crosses val="autoZero"/>
        <c:crossBetween val="between"/>
      </c:valAx>
      <c:serAx>
        <c:axId val="231204096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sz="1200">
                    <a:latin typeface="Helvetica"/>
                    <a:cs typeface="Helvetica"/>
                  </a:defRPr>
                </a:pPr>
                <a:r>
                  <a:rPr lang="en-US" sz="1200">
                    <a:latin typeface="Helvetica"/>
                    <a:cs typeface="Helvetica"/>
                  </a:rPr>
                  <a:t>Line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Helvetica"/>
                <a:cs typeface="Helvetica"/>
              </a:defRPr>
            </a:pPr>
            <a:endParaRPr lang="es-CL"/>
          </a:p>
        </c:txPr>
        <c:crossAx val="233324544"/>
        <c:crosses val="autoZero"/>
        <c:tickLblSkip val="2"/>
        <c:tickMarkSkip val="1"/>
      </c:ser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view3D>
      <c:rotX val="28"/>
      <c:rotY val="26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Quadruplet!$L$200</c:f>
              <c:strCache>
                <c:ptCount val="1"/>
                <c:pt idx="0">
                  <c:v>1</c:v>
                </c:pt>
              </c:strCache>
            </c:strRef>
          </c:tx>
          <c:invertIfNegative val="0"/>
          <c:cat>
            <c:numRef>
              <c:f>Quadruplet!$M$199:$V$199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Quadruplet!$M$200:$V$200</c:f>
              <c:numCache>
                <c:formatCode>0.00</c:formatCode>
                <c:ptCount val="10"/>
                <c:pt idx="0">
                  <c:v>50</c:v>
                </c:pt>
                <c:pt idx="1">
                  <c:v>50</c:v>
                </c:pt>
                <c:pt idx="2">
                  <c:v>100</c:v>
                </c:pt>
                <c:pt idx="3">
                  <c:v>50</c:v>
                </c:pt>
                <c:pt idx="4">
                  <c:v>100</c:v>
                </c:pt>
              </c:numCache>
            </c:numRef>
          </c:val>
        </c:ser>
        <c:ser>
          <c:idx val="1"/>
          <c:order val="1"/>
          <c:tx>
            <c:strRef>
              <c:f>Quadruplet!$L$201</c:f>
              <c:strCache>
                <c:ptCount val="1"/>
                <c:pt idx="0">
                  <c:v>2</c:v>
                </c:pt>
              </c:strCache>
            </c:strRef>
          </c:tx>
          <c:invertIfNegative val="0"/>
          <c:cat>
            <c:numRef>
              <c:f>Quadruplet!$M$199:$V$199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Quadruplet!$M$201:$V$201</c:f>
              <c:numCache>
                <c:formatCode>0.00</c:formatCode>
                <c:ptCount val="10"/>
                <c:pt idx="0">
                  <c:v>200</c:v>
                </c:pt>
                <c:pt idx="1">
                  <c:v>250</c:v>
                </c:pt>
                <c:pt idx="2">
                  <c:v>150</c:v>
                </c:pt>
                <c:pt idx="3">
                  <c:v>300</c:v>
                </c:pt>
                <c:pt idx="4">
                  <c:v>300</c:v>
                </c:pt>
              </c:numCache>
            </c:numRef>
          </c:val>
        </c:ser>
        <c:ser>
          <c:idx val="2"/>
          <c:order val="2"/>
          <c:tx>
            <c:strRef>
              <c:f>Quadruplet!$L$202</c:f>
              <c:strCache>
                <c:ptCount val="1"/>
                <c:pt idx="0">
                  <c:v>3</c:v>
                </c:pt>
              </c:strCache>
            </c:strRef>
          </c:tx>
          <c:invertIfNegative val="0"/>
          <c:cat>
            <c:numRef>
              <c:f>Quadruplet!$M$199:$V$199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Quadruplet!$M$202:$V$202</c:f>
              <c:numCache>
                <c:formatCode>0.00</c:formatCode>
                <c:ptCount val="10"/>
                <c:pt idx="0">
                  <c:v>250</c:v>
                </c:pt>
                <c:pt idx="1">
                  <c:v>350</c:v>
                </c:pt>
                <c:pt idx="2">
                  <c:v>300</c:v>
                </c:pt>
                <c:pt idx="3">
                  <c:v>350</c:v>
                </c:pt>
                <c:pt idx="4">
                  <c:v>300</c:v>
                </c:pt>
              </c:numCache>
            </c:numRef>
          </c:val>
        </c:ser>
        <c:ser>
          <c:idx val="3"/>
          <c:order val="3"/>
          <c:tx>
            <c:strRef>
              <c:f>Quadruplet!$L$203</c:f>
              <c:strCache>
                <c:ptCount val="1"/>
                <c:pt idx="0">
                  <c:v>4</c:v>
                </c:pt>
              </c:strCache>
            </c:strRef>
          </c:tx>
          <c:invertIfNegative val="0"/>
          <c:cat>
            <c:numRef>
              <c:f>Quadruplet!$M$199:$V$199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Quadruplet!$M$203:$V$203</c:f>
              <c:numCache>
                <c:formatCode>0.00</c:formatCode>
                <c:ptCount val="10"/>
                <c:pt idx="0">
                  <c:v>200</c:v>
                </c:pt>
                <c:pt idx="1">
                  <c:v>300</c:v>
                </c:pt>
                <c:pt idx="2">
                  <c:v>200</c:v>
                </c:pt>
                <c:pt idx="3">
                  <c:v>450</c:v>
                </c:pt>
                <c:pt idx="4">
                  <c:v>200</c:v>
                </c:pt>
              </c:numCache>
            </c:numRef>
          </c:val>
        </c:ser>
        <c:ser>
          <c:idx val="4"/>
          <c:order val="4"/>
          <c:tx>
            <c:strRef>
              <c:f>Quadruplet!$L$207</c:f>
              <c:strCache>
                <c:ptCount val="1"/>
                <c:pt idx="0">
                  <c:v>8</c:v>
                </c:pt>
              </c:strCache>
            </c:strRef>
          </c:tx>
          <c:invertIfNegative val="0"/>
          <c:cat>
            <c:numRef>
              <c:f>Quadruplet!$M$199:$V$199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Quadruplet!$M$207:$V$207</c:f>
              <c:numCache>
                <c:formatCode>0.00</c:formatCode>
                <c:ptCount val="10"/>
                <c:pt idx="0">
                  <c:v>350</c:v>
                </c:pt>
                <c:pt idx="1">
                  <c:v>400</c:v>
                </c:pt>
                <c:pt idx="2">
                  <c:v>500</c:v>
                </c:pt>
                <c:pt idx="3">
                  <c:v>450</c:v>
                </c:pt>
                <c:pt idx="4">
                  <c:v>400</c:v>
                </c:pt>
              </c:numCache>
            </c:numRef>
          </c:val>
        </c:ser>
        <c:ser>
          <c:idx val="5"/>
          <c:order val="5"/>
          <c:tx>
            <c:strRef>
              <c:f>Quadruplet!$L$208</c:f>
              <c:strCache>
                <c:ptCount val="1"/>
                <c:pt idx="0">
                  <c:v>9</c:v>
                </c:pt>
              </c:strCache>
            </c:strRef>
          </c:tx>
          <c:invertIfNegative val="0"/>
          <c:cat>
            <c:numRef>
              <c:f>Quadruplet!$M$199:$V$199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Quadruplet!$M$208:$V$208</c:f>
              <c:numCache>
                <c:formatCode>0.00</c:formatCode>
                <c:ptCount val="10"/>
                <c:pt idx="0">
                  <c:v>350</c:v>
                </c:pt>
                <c:pt idx="1">
                  <c:v>400</c:v>
                </c:pt>
                <c:pt idx="2">
                  <c:v>450</c:v>
                </c:pt>
                <c:pt idx="3">
                  <c:v>400</c:v>
                </c:pt>
                <c:pt idx="4">
                  <c:v>400</c:v>
                </c:pt>
              </c:numCache>
            </c:numRef>
          </c:val>
        </c:ser>
        <c:ser>
          <c:idx val="6"/>
          <c:order val="6"/>
          <c:tx>
            <c:strRef>
              <c:f>Quadruplet!$L$209</c:f>
              <c:strCache>
                <c:ptCount val="1"/>
                <c:pt idx="0">
                  <c:v>10</c:v>
                </c:pt>
              </c:strCache>
            </c:strRef>
          </c:tx>
          <c:invertIfNegative val="0"/>
          <c:cat>
            <c:numRef>
              <c:f>Quadruplet!$M$199:$V$199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Quadruplet!$M$209:$V$209</c:f>
              <c:numCache>
                <c:formatCode>0.00</c:formatCode>
                <c:ptCount val="10"/>
                <c:pt idx="0">
                  <c:v>150</c:v>
                </c:pt>
                <c:pt idx="1">
                  <c:v>400</c:v>
                </c:pt>
                <c:pt idx="2">
                  <c:v>400</c:v>
                </c:pt>
                <c:pt idx="3">
                  <c:v>300</c:v>
                </c:pt>
                <c:pt idx="4">
                  <c:v>350</c:v>
                </c:pt>
              </c:numCache>
            </c:numRef>
          </c:val>
        </c:ser>
        <c:ser>
          <c:idx val="7"/>
          <c:order val="7"/>
          <c:tx>
            <c:strRef>
              <c:f>Quadruplet!$L$210</c:f>
              <c:strCache>
                <c:ptCount val="1"/>
                <c:pt idx="0">
                  <c:v>11</c:v>
                </c:pt>
              </c:strCache>
            </c:strRef>
          </c:tx>
          <c:invertIfNegative val="0"/>
          <c:cat>
            <c:numRef>
              <c:f>Quadruplet!$M$199:$V$199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Quadruplet!$M$210:$V$210</c:f>
              <c:numCache>
                <c:formatCode>0.00</c:formatCode>
                <c:ptCount val="10"/>
                <c:pt idx="0">
                  <c:v>250</c:v>
                </c:pt>
                <c:pt idx="1">
                  <c:v>550</c:v>
                </c:pt>
                <c:pt idx="2">
                  <c:v>400</c:v>
                </c:pt>
                <c:pt idx="3">
                  <c:v>400</c:v>
                </c:pt>
                <c:pt idx="4">
                  <c:v>350</c:v>
                </c:pt>
              </c:numCache>
            </c:numRef>
          </c:val>
        </c:ser>
        <c:ser>
          <c:idx val="8"/>
          <c:order val="8"/>
          <c:tx>
            <c:strRef>
              <c:f>Quadruplet!$L$211</c:f>
              <c:strCache>
                <c:ptCount val="1"/>
                <c:pt idx="0">
                  <c:v>12</c:v>
                </c:pt>
              </c:strCache>
            </c:strRef>
          </c:tx>
          <c:invertIfNegative val="0"/>
          <c:cat>
            <c:numRef>
              <c:f>Quadruplet!$M$199:$V$199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Quadruplet!$M$211:$V$211</c:f>
              <c:numCache>
                <c:formatCode>0.00</c:formatCode>
                <c:ptCount val="10"/>
                <c:pt idx="0">
                  <c:v>300</c:v>
                </c:pt>
                <c:pt idx="1">
                  <c:v>400</c:v>
                </c:pt>
                <c:pt idx="2">
                  <c:v>400</c:v>
                </c:pt>
                <c:pt idx="3">
                  <c:v>450</c:v>
                </c:pt>
                <c:pt idx="4">
                  <c:v>350</c:v>
                </c:pt>
              </c:numCache>
            </c:numRef>
          </c:val>
        </c:ser>
        <c:ser>
          <c:idx val="9"/>
          <c:order val="9"/>
          <c:tx>
            <c:strRef>
              <c:f>Quadruplet!$L$212</c:f>
              <c:strCache>
                <c:ptCount val="1"/>
                <c:pt idx="0">
                  <c:v>13</c:v>
                </c:pt>
              </c:strCache>
            </c:strRef>
          </c:tx>
          <c:invertIfNegative val="0"/>
          <c:cat>
            <c:numRef>
              <c:f>Quadruplet!$M$199:$V$199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Quadruplet!$M$212:$V$212</c:f>
              <c:numCache>
                <c:formatCode>0.00</c:formatCode>
                <c:ptCount val="10"/>
                <c:pt idx="0">
                  <c:v>300</c:v>
                </c:pt>
                <c:pt idx="1">
                  <c:v>400</c:v>
                </c:pt>
                <c:pt idx="2">
                  <c:v>400</c:v>
                </c:pt>
                <c:pt idx="3">
                  <c:v>450</c:v>
                </c:pt>
                <c:pt idx="4">
                  <c:v>350</c:v>
                </c:pt>
              </c:numCache>
            </c:numRef>
          </c:val>
        </c:ser>
        <c:ser>
          <c:idx val="10"/>
          <c:order val="10"/>
          <c:tx>
            <c:strRef>
              <c:f>Quadruplet!$L$213</c:f>
              <c:strCache>
                <c:ptCount val="1"/>
                <c:pt idx="0">
                  <c:v>14</c:v>
                </c:pt>
              </c:strCache>
            </c:strRef>
          </c:tx>
          <c:invertIfNegative val="0"/>
          <c:cat>
            <c:numRef>
              <c:f>Quadruplet!$M$199:$V$199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Quadruplet!$M$213:$V$213</c:f>
              <c:numCache>
                <c:formatCode>0.00</c:formatCode>
                <c:ptCount val="10"/>
                <c:pt idx="0">
                  <c:v>250</c:v>
                </c:pt>
                <c:pt idx="1">
                  <c:v>350</c:v>
                </c:pt>
                <c:pt idx="2">
                  <c:v>400</c:v>
                </c:pt>
                <c:pt idx="3">
                  <c:v>400</c:v>
                </c:pt>
                <c:pt idx="4">
                  <c:v>300</c:v>
                </c:pt>
              </c:numCache>
            </c:numRef>
          </c:val>
        </c:ser>
        <c:ser>
          <c:idx val="11"/>
          <c:order val="11"/>
          <c:tx>
            <c:strRef>
              <c:f>Quadruplet!$L$214</c:f>
              <c:strCache>
                <c:ptCount val="1"/>
                <c:pt idx="0">
                  <c:v>15</c:v>
                </c:pt>
              </c:strCache>
            </c:strRef>
          </c:tx>
          <c:invertIfNegative val="0"/>
          <c:cat>
            <c:numRef>
              <c:f>Quadruplet!$M$199:$V$199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Quadruplet!$M$214:$V$214</c:f>
              <c:numCache>
                <c:formatCode>0.00</c:formatCode>
                <c:ptCount val="10"/>
                <c:pt idx="0">
                  <c:v>150</c:v>
                </c:pt>
                <c:pt idx="1">
                  <c:v>100</c:v>
                </c:pt>
                <c:pt idx="2">
                  <c:v>150</c:v>
                </c:pt>
                <c:pt idx="3">
                  <c:v>150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33601024"/>
        <c:axId val="233328000"/>
        <c:axId val="232972288"/>
      </c:bar3DChart>
      <c:catAx>
        <c:axId val="23360102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200">
                    <a:latin typeface="Helvetica"/>
                    <a:cs typeface="Helvetica"/>
                  </a:defRPr>
                </a:pPr>
                <a:r>
                  <a:rPr lang="en-US" sz="1200">
                    <a:latin typeface="Helvetica"/>
                    <a:cs typeface="Helvetica"/>
                  </a:rPr>
                  <a:t>Point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Helvetica"/>
                <a:cs typeface="Helvetica"/>
              </a:defRPr>
            </a:pPr>
            <a:endParaRPr lang="es-CL"/>
          </a:p>
        </c:txPr>
        <c:crossAx val="233328000"/>
        <c:crosses val="autoZero"/>
        <c:auto val="1"/>
        <c:lblAlgn val="ctr"/>
        <c:lblOffset val="100"/>
        <c:noMultiLvlLbl val="0"/>
      </c:catAx>
      <c:valAx>
        <c:axId val="233328000"/>
        <c:scaling>
          <c:orientation val="minMax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>
                    <a:latin typeface="Helvetica"/>
                    <a:cs typeface="Helvetica"/>
                  </a:defRPr>
                </a:pPr>
                <a:r>
                  <a:rPr lang="en-US" sz="1200" baseline="0">
                    <a:latin typeface="Helvetica"/>
                    <a:cs typeface="Helvetica"/>
                  </a:rPr>
                  <a:t>Planarity [mm]</a:t>
                </a:r>
                <a:endParaRPr lang="en-US" sz="1200">
                  <a:latin typeface="Helvetica"/>
                  <a:cs typeface="Helvetica"/>
                </a:endParaRP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Helvetica"/>
                <a:cs typeface="Helvetica"/>
              </a:defRPr>
            </a:pPr>
            <a:endParaRPr lang="es-CL"/>
          </a:p>
        </c:txPr>
        <c:crossAx val="233601024"/>
        <c:crosses val="autoZero"/>
        <c:crossBetween val="between"/>
      </c:valAx>
      <c:serAx>
        <c:axId val="232972288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sz="1200">
                    <a:latin typeface="Helvetica"/>
                    <a:cs typeface="Helvetica"/>
                  </a:defRPr>
                </a:pPr>
                <a:r>
                  <a:rPr lang="en-US" sz="1200">
                    <a:latin typeface="Helvetica"/>
                    <a:cs typeface="Helvetica"/>
                  </a:rPr>
                  <a:t>Line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Helvetica"/>
                <a:cs typeface="Helvetica"/>
              </a:defRPr>
            </a:pPr>
            <a:endParaRPr lang="es-CL"/>
          </a:p>
        </c:txPr>
        <c:crossAx val="233328000"/>
        <c:crosses val="autoZero"/>
        <c:tickLblSkip val="2"/>
        <c:tickMarkSkip val="1"/>
      </c:ser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surface3DChart>
        <c:wireframe val="0"/>
        <c:ser>
          <c:idx val="0"/>
          <c:order val="0"/>
          <c:tx>
            <c:strRef>
              <c:f>Quadruplet!$M$43</c:f>
              <c:strCache>
                <c:ptCount val="1"/>
                <c:pt idx="0">
                  <c:v>1</c:v>
                </c:pt>
              </c:strCache>
            </c:strRef>
          </c:tx>
          <c:cat>
            <c:numRef>
              <c:f>Quadruplet!$L$44:$L$58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Quadruplet!$M$44:$M$58</c:f>
              <c:numCache>
                <c:formatCode>0.00</c:formatCode>
                <c:ptCount val="15"/>
                <c:pt idx="0">
                  <c:v>50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300</c:v>
                </c:pt>
                <c:pt idx="8">
                  <c:v>250</c:v>
                </c:pt>
                <c:pt idx="9">
                  <c:v>300</c:v>
                </c:pt>
                <c:pt idx="10">
                  <c:v>250</c:v>
                </c:pt>
                <c:pt idx="11">
                  <c:v>250</c:v>
                </c:pt>
                <c:pt idx="12">
                  <c:v>200</c:v>
                </c:pt>
                <c:pt idx="13">
                  <c:v>200</c:v>
                </c:pt>
                <c:pt idx="14">
                  <c:v>50</c:v>
                </c:pt>
              </c:numCache>
            </c:numRef>
          </c:val>
        </c:ser>
        <c:ser>
          <c:idx val="1"/>
          <c:order val="1"/>
          <c:tx>
            <c:strRef>
              <c:f>Quadruplet!$N$43</c:f>
              <c:strCache>
                <c:ptCount val="1"/>
                <c:pt idx="0">
                  <c:v>2</c:v>
                </c:pt>
              </c:strCache>
            </c:strRef>
          </c:tx>
          <c:cat>
            <c:numRef>
              <c:f>Quadruplet!$L$44:$L$58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Quadruplet!$N$44:$N$58</c:f>
              <c:numCache>
                <c:formatCode>0.00</c:formatCode>
                <c:ptCount val="15"/>
                <c:pt idx="0">
                  <c:v>50</c:v>
                </c:pt>
                <c:pt idx="1">
                  <c:v>100</c:v>
                </c:pt>
                <c:pt idx="2">
                  <c:v>200</c:v>
                </c:pt>
                <c:pt idx="3">
                  <c:v>200</c:v>
                </c:pt>
                <c:pt idx="4">
                  <c:v>300</c:v>
                </c:pt>
                <c:pt idx="5">
                  <c:v>300</c:v>
                </c:pt>
                <c:pt idx="6">
                  <c:v>350</c:v>
                </c:pt>
                <c:pt idx="7">
                  <c:v>350</c:v>
                </c:pt>
                <c:pt idx="8">
                  <c:v>450</c:v>
                </c:pt>
                <c:pt idx="9">
                  <c:v>400</c:v>
                </c:pt>
                <c:pt idx="10">
                  <c:v>400</c:v>
                </c:pt>
                <c:pt idx="11">
                  <c:v>400</c:v>
                </c:pt>
                <c:pt idx="12">
                  <c:v>350</c:v>
                </c:pt>
                <c:pt idx="13">
                  <c:v>100</c:v>
                </c:pt>
                <c:pt idx="14">
                  <c:v>50</c:v>
                </c:pt>
              </c:numCache>
            </c:numRef>
          </c:val>
        </c:ser>
        <c:ser>
          <c:idx val="2"/>
          <c:order val="2"/>
          <c:tx>
            <c:strRef>
              <c:f>Quadruplet!$O$43</c:f>
              <c:strCache>
                <c:ptCount val="1"/>
                <c:pt idx="0">
                  <c:v>3</c:v>
                </c:pt>
              </c:strCache>
            </c:strRef>
          </c:tx>
          <c:cat>
            <c:numRef>
              <c:f>Quadruplet!$L$44:$L$58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Quadruplet!$O$44:$O$58</c:f>
              <c:numCache>
                <c:formatCode>0.00</c:formatCode>
                <c:ptCount val="15"/>
                <c:pt idx="0">
                  <c:v>50</c:v>
                </c:pt>
                <c:pt idx="1">
                  <c:v>100</c:v>
                </c:pt>
                <c:pt idx="2">
                  <c:v>100</c:v>
                </c:pt>
                <c:pt idx="3">
                  <c:v>200</c:v>
                </c:pt>
                <c:pt idx="4">
                  <c:v>300</c:v>
                </c:pt>
                <c:pt idx="5">
                  <c:v>300</c:v>
                </c:pt>
                <c:pt idx="6">
                  <c:v>350</c:v>
                </c:pt>
                <c:pt idx="7">
                  <c:v>400</c:v>
                </c:pt>
                <c:pt idx="8">
                  <c:v>450</c:v>
                </c:pt>
                <c:pt idx="9">
                  <c:v>450</c:v>
                </c:pt>
                <c:pt idx="10">
                  <c:v>400</c:v>
                </c:pt>
                <c:pt idx="11">
                  <c:v>350</c:v>
                </c:pt>
                <c:pt idx="12">
                  <c:v>350</c:v>
                </c:pt>
                <c:pt idx="13">
                  <c:v>200</c:v>
                </c:pt>
                <c:pt idx="14">
                  <c:v>50</c:v>
                </c:pt>
              </c:numCache>
            </c:numRef>
          </c:val>
        </c:ser>
        <c:ser>
          <c:idx val="3"/>
          <c:order val="3"/>
          <c:tx>
            <c:strRef>
              <c:f>Quadruplet!$P$43</c:f>
              <c:strCache>
                <c:ptCount val="1"/>
                <c:pt idx="0">
                  <c:v>4</c:v>
                </c:pt>
              </c:strCache>
            </c:strRef>
          </c:tx>
          <c:cat>
            <c:numRef>
              <c:f>Quadruplet!$L$44:$L$58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Quadruplet!$P$44:$P$58</c:f>
              <c:numCache>
                <c:formatCode>0.00</c:formatCode>
                <c:ptCount val="15"/>
                <c:pt idx="0">
                  <c:v>50</c:v>
                </c:pt>
                <c:pt idx="1">
                  <c:v>100</c:v>
                </c:pt>
                <c:pt idx="2">
                  <c:v>150</c:v>
                </c:pt>
                <c:pt idx="3">
                  <c:v>150</c:v>
                </c:pt>
                <c:pt idx="4">
                  <c:v>250</c:v>
                </c:pt>
                <c:pt idx="5">
                  <c:v>250</c:v>
                </c:pt>
                <c:pt idx="6">
                  <c:v>300</c:v>
                </c:pt>
                <c:pt idx="7">
                  <c:v>300</c:v>
                </c:pt>
                <c:pt idx="8">
                  <c:v>300</c:v>
                </c:pt>
                <c:pt idx="9">
                  <c:v>350</c:v>
                </c:pt>
                <c:pt idx="10">
                  <c:v>350</c:v>
                </c:pt>
                <c:pt idx="11">
                  <c:v>250</c:v>
                </c:pt>
                <c:pt idx="12">
                  <c:v>250</c:v>
                </c:pt>
                <c:pt idx="13">
                  <c:v>100</c:v>
                </c:pt>
                <c:pt idx="14">
                  <c:v>50</c:v>
                </c:pt>
              </c:numCache>
            </c:numRef>
          </c:val>
        </c:ser>
        <c:ser>
          <c:idx val="4"/>
          <c:order val="4"/>
          <c:tx>
            <c:strRef>
              <c:f>Quadruplet!$Q$43</c:f>
              <c:strCache>
                <c:ptCount val="1"/>
                <c:pt idx="0">
                  <c:v>5</c:v>
                </c:pt>
              </c:strCache>
            </c:strRef>
          </c:tx>
          <c:cat>
            <c:numRef>
              <c:f>Quadruplet!$L$44:$L$58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Quadruplet!$Q$44:$Q$58</c:f>
              <c:numCache>
                <c:formatCode>0.00</c:formatCode>
                <c:ptCount val="15"/>
                <c:pt idx="0">
                  <c:v>50</c:v>
                </c:pt>
                <c:pt idx="1">
                  <c:v>50</c:v>
                </c:pt>
                <c:pt idx="2">
                  <c:v>100</c:v>
                </c:pt>
                <c:pt idx="3">
                  <c:v>100</c:v>
                </c:pt>
                <c:pt idx="4">
                  <c:v>150</c:v>
                </c:pt>
                <c:pt idx="5">
                  <c:v>150</c:v>
                </c:pt>
                <c:pt idx="6">
                  <c:v>250</c:v>
                </c:pt>
                <c:pt idx="7">
                  <c:v>250</c:v>
                </c:pt>
                <c:pt idx="8">
                  <c:v>200</c:v>
                </c:pt>
                <c:pt idx="9">
                  <c:v>200</c:v>
                </c:pt>
                <c:pt idx="10">
                  <c:v>200</c:v>
                </c:pt>
                <c:pt idx="11">
                  <c:v>150</c:v>
                </c:pt>
                <c:pt idx="12">
                  <c:v>100</c:v>
                </c:pt>
                <c:pt idx="13">
                  <c:v>100</c:v>
                </c:pt>
                <c:pt idx="14">
                  <c:v>50</c:v>
                </c:pt>
              </c:numCache>
            </c:numRef>
          </c:val>
        </c:ser>
        <c:bandFmts>
          <c:bandFmt>
            <c:idx val="14"/>
            <c:spPr>
              <a:solidFill>
                <a:schemeClr val="accent3">
                  <a:lumMod val="80000"/>
                  <a:lumOff val="20000"/>
                </a:schemeClr>
              </a:solidFill>
              <a:ln/>
              <a:effectLst/>
              <a:sp3d/>
            </c:spPr>
          </c:bandFmt>
        </c:bandFmts>
        <c:axId val="233599488"/>
        <c:axId val="233332032"/>
        <c:axId val="232607744"/>
      </c:surface3DChart>
      <c:catAx>
        <c:axId val="23359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defRPr>
                </a:pPr>
                <a:r>
                  <a:rPr lang="en-US" sz="1300" b="1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rPr>
                  <a:t>Line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  <c:crossAx val="233332032"/>
        <c:crosses val="autoZero"/>
        <c:auto val="1"/>
        <c:lblAlgn val="ctr"/>
        <c:lblOffset val="100"/>
        <c:noMultiLvlLbl val="0"/>
      </c:catAx>
      <c:valAx>
        <c:axId val="233332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defRPr>
                </a:pPr>
                <a:r>
                  <a:rPr lang="en-US" sz="1300" b="1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rPr>
                  <a:t>Planarity [mm]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  <c:crossAx val="233599488"/>
        <c:crosses val="autoZero"/>
        <c:crossBetween val="midCat"/>
      </c:valAx>
      <c:serAx>
        <c:axId val="232607744"/>
        <c:scaling>
          <c:orientation val="minMax"/>
        </c:scaling>
        <c:delete val="0"/>
        <c:axPos val="b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defRPr>
                </a:pPr>
                <a:r>
                  <a:rPr lang="en-US" sz="1300" b="1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rPr>
                  <a:t>Point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  <c:crossAx val="233332032"/>
        <c:crosses val="autoZero"/>
      </c:serAx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ayout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300" b="1" i="0" u="none" strike="noStrike" kern="1200" baseline="0">
              <a:solidFill>
                <a:schemeClr val="tx1"/>
              </a:solidFill>
              <a:latin typeface="Helvetica" charset="0"/>
              <a:ea typeface="Helvetica" charset="0"/>
              <a:cs typeface="Helvetica" charset="0"/>
            </a:defRPr>
          </a:pPr>
          <a:endParaRPr lang="es-CL"/>
        </a:p>
      </c:txPr>
    </c:legend>
    <c:plotVisOnly val="1"/>
    <c:dispBlanksAs val="zero"/>
    <c:showDLblsOverMax val="0"/>
  </c:chart>
  <c:spPr>
    <a:ln>
      <a:noFill/>
    </a:ln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surface3DChart>
        <c:wireframe val="0"/>
        <c:ser>
          <c:idx val="0"/>
          <c:order val="0"/>
          <c:tx>
            <c:strRef>
              <c:f>Quadruplet!$M$79</c:f>
              <c:strCache>
                <c:ptCount val="1"/>
                <c:pt idx="0">
                  <c:v>1</c:v>
                </c:pt>
              </c:strCache>
            </c:strRef>
          </c:tx>
          <c:cat>
            <c:numRef>
              <c:f>Quadruplet!$L$80:$L$94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Quadruplet!$M$80:$M$94</c:f>
              <c:numCache>
                <c:formatCode>0.00</c:formatCode>
                <c:ptCount val="1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100</c:v>
                </c:pt>
                <c:pt idx="4">
                  <c:v>150</c:v>
                </c:pt>
                <c:pt idx="5">
                  <c:v>200</c:v>
                </c:pt>
                <c:pt idx="6">
                  <c:v>250</c:v>
                </c:pt>
                <c:pt idx="7">
                  <c:v>250</c:v>
                </c:pt>
                <c:pt idx="8">
                  <c:v>250</c:v>
                </c:pt>
                <c:pt idx="9">
                  <c:v>250</c:v>
                </c:pt>
                <c:pt idx="10">
                  <c:v>200</c:v>
                </c:pt>
                <c:pt idx="11">
                  <c:v>200</c:v>
                </c:pt>
                <c:pt idx="12">
                  <c:v>200</c:v>
                </c:pt>
                <c:pt idx="13">
                  <c:v>100</c:v>
                </c:pt>
                <c:pt idx="14">
                  <c:v>50</c:v>
                </c:pt>
              </c:numCache>
            </c:numRef>
          </c:val>
        </c:ser>
        <c:ser>
          <c:idx val="1"/>
          <c:order val="1"/>
          <c:tx>
            <c:strRef>
              <c:f>Quadruplet!$N$79</c:f>
              <c:strCache>
                <c:ptCount val="1"/>
                <c:pt idx="0">
                  <c:v>2</c:v>
                </c:pt>
              </c:strCache>
            </c:strRef>
          </c:tx>
          <c:cat>
            <c:numRef>
              <c:f>Quadruplet!$L$80:$L$94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Quadruplet!$N$80:$N$94</c:f>
              <c:numCache>
                <c:formatCode>0.00</c:formatCode>
                <c:ptCount val="15"/>
                <c:pt idx="0">
                  <c:v>50</c:v>
                </c:pt>
                <c:pt idx="1">
                  <c:v>100</c:v>
                </c:pt>
                <c:pt idx="2">
                  <c:v>150</c:v>
                </c:pt>
                <c:pt idx="3">
                  <c:v>250</c:v>
                </c:pt>
                <c:pt idx="4">
                  <c:v>250</c:v>
                </c:pt>
                <c:pt idx="5">
                  <c:v>250</c:v>
                </c:pt>
                <c:pt idx="6">
                  <c:v>300</c:v>
                </c:pt>
                <c:pt idx="7">
                  <c:v>300</c:v>
                </c:pt>
                <c:pt idx="8">
                  <c:v>300</c:v>
                </c:pt>
                <c:pt idx="9">
                  <c:v>250</c:v>
                </c:pt>
                <c:pt idx="10">
                  <c:v>250</c:v>
                </c:pt>
                <c:pt idx="11">
                  <c:v>250</c:v>
                </c:pt>
                <c:pt idx="12">
                  <c:v>250</c:v>
                </c:pt>
                <c:pt idx="13">
                  <c:v>100</c:v>
                </c:pt>
                <c:pt idx="14">
                  <c:v>50</c:v>
                </c:pt>
              </c:numCache>
            </c:numRef>
          </c:val>
        </c:ser>
        <c:ser>
          <c:idx val="2"/>
          <c:order val="2"/>
          <c:tx>
            <c:strRef>
              <c:f>Quadruplet!$O$79</c:f>
              <c:strCache>
                <c:ptCount val="1"/>
                <c:pt idx="0">
                  <c:v>3</c:v>
                </c:pt>
              </c:strCache>
            </c:strRef>
          </c:tx>
          <c:cat>
            <c:numRef>
              <c:f>Quadruplet!$L$80:$L$94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Quadruplet!$O$80:$O$94</c:f>
              <c:numCache>
                <c:formatCode>0.00</c:formatCode>
                <c:ptCount val="15"/>
                <c:pt idx="0">
                  <c:v>50</c:v>
                </c:pt>
                <c:pt idx="1">
                  <c:v>100</c:v>
                </c:pt>
                <c:pt idx="2">
                  <c:v>100</c:v>
                </c:pt>
                <c:pt idx="3">
                  <c:v>150</c:v>
                </c:pt>
                <c:pt idx="4">
                  <c:v>250</c:v>
                </c:pt>
                <c:pt idx="5">
                  <c:v>250</c:v>
                </c:pt>
                <c:pt idx="6">
                  <c:v>300</c:v>
                </c:pt>
                <c:pt idx="7">
                  <c:v>300</c:v>
                </c:pt>
                <c:pt idx="8">
                  <c:v>300</c:v>
                </c:pt>
                <c:pt idx="9">
                  <c:v>300</c:v>
                </c:pt>
                <c:pt idx="10">
                  <c:v>300</c:v>
                </c:pt>
                <c:pt idx="11">
                  <c:v>250</c:v>
                </c:pt>
                <c:pt idx="12">
                  <c:v>300</c:v>
                </c:pt>
                <c:pt idx="13">
                  <c:v>100</c:v>
                </c:pt>
                <c:pt idx="14">
                  <c:v>50</c:v>
                </c:pt>
              </c:numCache>
            </c:numRef>
          </c:val>
        </c:ser>
        <c:ser>
          <c:idx val="3"/>
          <c:order val="3"/>
          <c:tx>
            <c:strRef>
              <c:f>Quadruplet!$P$79</c:f>
              <c:strCache>
                <c:ptCount val="1"/>
                <c:pt idx="0">
                  <c:v>4</c:v>
                </c:pt>
              </c:strCache>
            </c:strRef>
          </c:tx>
          <c:cat>
            <c:numRef>
              <c:f>Quadruplet!$L$80:$L$94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Quadruplet!$P$80:$P$94</c:f>
              <c:numCache>
                <c:formatCode>0.00</c:formatCode>
                <c:ptCount val="15"/>
                <c:pt idx="0">
                  <c:v>50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200</c:v>
                </c:pt>
                <c:pt idx="5">
                  <c:v>200</c:v>
                </c:pt>
                <c:pt idx="6">
                  <c:v>300</c:v>
                </c:pt>
                <c:pt idx="7">
                  <c:v>250</c:v>
                </c:pt>
                <c:pt idx="8">
                  <c:v>250</c:v>
                </c:pt>
                <c:pt idx="9">
                  <c:v>250</c:v>
                </c:pt>
                <c:pt idx="10">
                  <c:v>250</c:v>
                </c:pt>
                <c:pt idx="11">
                  <c:v>200</c:v>
                </c:pt>
                <c:pt idx="12">
                  <c:v>200</c:v>
                </c:pt>
                <c:pt idx="13">
                  <c:v>100</c:v>
                </c:pt>
                <c:pt idx="14">
                  <c:v>50</c:v>
                </c:pt>
              </c:numCache>
            </c:numRef>
          </c:val>
        </c:ser>
        <c:ser>
          <c:idx val="4"/>
          <c:order val="4"/>
          <c:tx>
            <c:strRef>
              <c:f>Quadruplet!$Q$79</c:f>
              <c:strCache>
                <c:ptCount val="1"/>
                <c:pt idx="0">
                  <c:v>5</c:v>
                </c:pt>
              </c:strCache>
            </c:strRef>
          </c:tx>
          <c:cat>
            <c:numRef>
              <c:f>Quadruplet!$L$80:$L$94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Quadruplet!$Q$80:$Q$94</c:f>
              <c:numCache>
                <c:formatCode>0.00</c:formatCode>
                <c:ptCount val="15"/>
                <c:pt idx="0">
                  <c:v>50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200</c:v>
                </c:pt>
                <c:pt idx="5">
                  <c:v>150</c:v>
                </c:pt>
                <c:pt idx="6">
                  <c:v>200</c:v>
                </c:pt>
                <c:pt idx="7">
                  <c:v>250</c:v>
                </c:pt>
                <c:pt idx="8">
                  <c:v>150</c:v>
                </c:pt>
                <c:pt idx="9">
                  <c:v>200</c:v>
                </c:pt>
                <c:pt idx="10">
                  <c:v>150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50</c:v>
                </c:pt>
              </c:numCache>
            </c:numRef>
          </c:val>
        </c:ser>
        <c:bandFmts>
          <c:bandFmt>
            <c:idx val="14"/>
            <c:spPr>
              <a:solidFill>
                <a:schemeClr val="accent3">
                  <a:lumMod val="80000"/>
                  <a:lumOff val="20000"/>
                </a:schemeClr>
              </a:solidFill>
              <a:ln/>
              <a:effectLst/>
              <a:sp3d/>
            </c:spPr>
          </c:bandFmt>
        </c:bandFmts>
        <c:axId val="233602560"/>
        <c:axId val="227624064"/>
        <c:axId val="232608384"/>
      </c:surface3DChart>
      <c:catAx>
        <c:axId val="2336025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defRPr>
                </a:pPr>
                <a:r>
                  <a:rPr lang="en-US" sz="1300" b="1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rPr>
                  <a:t>Line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  <c:crossAx val="227624064"/>
        <c:crosses val="autoZero"/>
        <c:auto val="1"/>
        <c:lblAlgn val="ctr"/>
        <c:lblOffset val="100"/>
        <c:noMultiLvlLbl val="0"/>
      </c:catAx>
      <c:valAx>
        <c:axId val="227624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defRPr>
                </a:pPr>
                <a:r>
                  <a:rPr lang="en-US" sz="1300" b="1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rPr>
                  <a:t>Planarity [mm]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  <c:crossAx val="233602560"/>
        <c:crosses val="autoZero"/>
        <c:crossBetween val="midCat"/>
      </c:valAx>
      <c:serAx>
        <c:axId val="232608384"/>
        <c:scaling>
          <c:orientation val="minMax"/>
        </c:scaling>
        <c:delete val="0"/>
        <c:axPos val="b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defRPr>
                </a:pPr>
                <a:r>
                  <a:rPr lang="en-US" sz="1300" b="1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rPr>
                  <a:t>Point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  <c:crossAx val="227624064"/>
        <c:crosses val="autoZero"/>
      </c:serAx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ayout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300" b="1" i="0" u="none" strike="noStrike" kern="1200" baseline="0">
              <a:solidFill>
                <a:schemeClr val="tx1"/>
              </a:solidFill>
              <a:latin typeface="Helvetica" charset="0"/>
              <a:ea typeface="Helvetica" charset="0"/>
              <a:cs typeface="Helvetica" charset="0"/>
            </a:defRPr>
          </a:pPr>
          <a:endParaRPr lang="es-CL"/>
        </a:p>
      </c:txPr>
    </c:legend>
    <c:plotVisOnly val="1"/>
    <c:dispBlanksAs val="zero"/>
    <c:showDLblsOverMax val="0"/>
  </c:chart>
  <c:spPr>
    <a:ln>
      <a:noFill/>
    </a:ln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surface3DChart>
        <c:wireframe val="0"/>
        <c:ser>
          <c:idx val="0"/>
          <c:order val="0"/>
          <c:tx>
            <c:strRef>
              <c:f>Quadruplet!$M$100</c:f>
              <c:strCache>
                <c:ptCount val="1"/>
                <c:pt idx="0">
                  <c:v>1</c:v>
                </c:pt>
              </c:strCache>
            </c:strRef>
          </c:tx>
          <c:cat>
            <c:numRef>
              <c:f>Quadruplet!$L$101:$L$115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Quadruplet!$M$101:$M$115</c:f>
              <c:numCache>
                <c:formatCode>0.00</c:formatCode>
                <c:ptCount val="15"/>
                <c:pt idx="0">
                  <c:v>50</c:v>
                </c:pt>
                <c:pt idx="1">
                  <c:v>150</c:v>
                </c:pt>
                <c:pt idx="2">
                  <c:v>150</c:v>
                </c:pt>
                <c:pt idx="3">
                  <c:v>200</c:v>
                </c:pt>
                <c:pt idx="4">
                  <c:v>250</c:v>
                </c:pt>
                <c:pt idx="5">
                  <c:v>300</c:v>
                </c:pt>
                <c:pt idx="6">
                  <c:v>350</c:v>
                </c:pt>
                <c:pt idx="7">
                  <c:v>350</c:v>
                </c:pt>
                <c:pt idx="8">
                  <c:v>350</c:v>
                </c:pt>
                <c:pt idx="9">
                  <c:v>300</c:v>
                </c:pt>
                <c:pt idx="10">
                  <c:v>300</c:v>
                </c:pt>
                <c:pt idx="11">
                  <c:v>250</c:v>
                </c:pt>
                <c:pt idx="12">
                  <c:v>300</c:v>
                </c:pt>
                <c:pt idx="13">
                  <c:v>350</c:v>
                </c:pt>
                <c:pt idx="14">
                  <c:v>50</c:v>
                </c:pt>
              </c:numCache>
            </c:numRef>
          </c:val>
        </c:ser>
        <c:ser>
          <c:idx val="1"/>
          <c:order val="1"/>
          <c:tx>
            <c:strRef>
              <c:f>Quadruplet!$N$100</c:f>
              <c:strCache>
                <c:ptCount val="1"/>
                <c:pt idx="0">
                  <c:v>2</c:v>
                </c:pt>
              </c:strCache>
            </c:strRef>
          </c:tx>
          <c:cat>
            <c:numRef>
              <c:f>Quadruplet!$L$101:$L$115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Quadruplet!$N$101:$N$115</c:f>
              <c:numCache>
                <c:formatCode>0.00</c:formatCode>
                <c:ptCount val="15"/>
                <c:pt idx="0">
                  <c:v>50</c:v>
                </c:pt>
                <c:pt idx="1">
                  <c:v>200</c:v>
                </c:pt>
                <c:pt idx="2">
                  <c:v>200</c:v>
                </c:pt>
                <c:pt idx="3">
                  <c:v>300</c:v>
                </c:pt>
                <c:pt idx="4">
                  <c:v>300</c:v>
                </c:pt>
                <c:pt idx="5">
                  <c:v>350</c:v>
                </c:pt>
                <c:pt idx="6">
                  <c:v>350</c:v>
                </c:pt>
                <c:pt idx="7">
                  <c:v>350</c:v>
                </c:pt>
                <c:pt idx="8">
                  <c:v>400</c:v>
                </c:pt>
                <c:pt idx="9">
                  <c:v>400</c:v>
                </c:pt>
                <c:pt idx="10">
                  <c:v>450</c:v>
                </c:pt>
                <c:pt idx="11">
                  <c:v>350</c:v>
                </c:pt>
                <c:pt idx="12">
                  <c:v>450</c:v>
                </c:pt>
                <c:pt idx="13">
                  <c:v>400</c:v>
                </c:pt>
                <c:pt idx="14">
                  <c:v>100</c:v>
                </c:pt>
              </c:numCache>
            </c:numRef>
          </c:val>
        </c:ser>
        <c:ser>
          <c:idx val="2"/>
          <c:order val="2"/>
          <c:tx>
            <c:strRef>
              <c:f>Quadruplet!$O$100</c:f>
              <c:strCache>
                <c:ptCount val="1"/>
                <c:pt idx="0">
                  <c:v>3</c:v>
                </c:pt>
              </c:strCache>
            </c:strRef>
          </c:tx>
          <c:cat>
            <c:numRef>
              <c:f>Quadruplet!$L$101:$L$115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Quadruplet!$O$101:$O$115</c:f>
              <c:numCache>
                <c:formatCode>0.00</c:formatCode>
                <c:ptCount val="15"/>
                <c:pt idx="0">
                  <c:v>50</c:v>
                </c:pt>
                <c:pt idx="1">
                  <c:v>200</c:v>
                </c:pt>
                <c:pt idx="2">
                  <c:v>300</c:v>
                </c:pt>
                <c:pt idx="3">
                  <c:v>300</c:v>
                </c:pt>
                <c:pt idx="4">
                  <c:v>300</c:v>
                </c:pt>
                <c:pt idx="5">
                  <c:v>350</c:v>
                </c:pt>
                <c:pt idx="6">
                  <c:v>350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450</c:v>
                </c:pt>
                <c:pt idx="11">
                  <c:v>400</c:v>
                </c:pt>
                <c:pt idx="12">
                  <c:v>450</c:v>
                </c:pt>
                <c:pt idx="13">
                  <c:v>300</c:v>
                </c:pt>
                <c:pt idx="14">
                  <c:v>50</c:v>
                </c:pt>
              </c:numCache>
            </c:numRef>
          </c:val>
        </c:ser>
        <c:ser>
          <c:idx val="3"/>
          <c:order val="3"/>
          <c:tx>
            <c:strRef>
              <c:f>Quadruplet!$P$100</c:f>
              <c:strCache>
                <c:ptCount val="1"/>
                <c:pt idx="0">
                  <c:v>4</c:v>
                </c:pt>
              </c:strCache>
            </c:strRef>
          </c:tx>
          <c:cat>
            <c:numRef>
              <c:f>Quadruplet!$L$101:$L$115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Quadruplet!$P$101:$P$115</c:f>
              <c:numCache>
                <c:formatCode>0.00</c:formatCode>
                <c:ptCount val="15"/>
                <c:pt idx="0">
                  <c:v>50</c:v>
                </c:pt>
                <c:pt idx="1">
                  <c:v>250</c:v>
                </c:pt>
                <c:pt idx="2">
                  <c:v>250</c:v>
                </c:pt>
                <c:pt idx="3">
                  <c:v>300</c:v>
                </c:pt>
                <c:pt idx="4">
                  <c:v>300</c:v>
                </c:pt>
                <c:pt idx="5">
                  <c:v>300</c:v>
                </c:pt>
                <c:pt idx="6">
                  <c:v>350</c:v>
                </c:pt>
                <c:pt idx="7">
                  <c:v>350</c:v>
                </c:pt>
                <c:pt idx="8">
                  <c:v>400</c:v>
                </c:pt>
                <c:pt idx="9">
                  <c:v>400</c:v>
                </c:pt>
                <c:pt idx="10">
                  <c:v>400</c:v>
                </c:pt>
                <c:pt idx="11">
                  <c:v>350</c:v>
                </c:pt>
                <c:pt idx="12">
                  <c:v>350</c:v>
                </c:pt>
                <c:pt idx="13">
                  <c:v>200</c:v>
                </c:pt>
                <c:pt idx="14">
                  <c:v>50</c:v>
                </c:pt>
              </c:numCache>
            </c:numRef>
          </c:val>
        </c:ser>
        <c:ser>
          <c:idx val="4"/>
          <c:order val="4"/>
          <c:tx>
            <c:strRef>
              <c:f>Quadruplet!$Q$100</c:f>
              <c:strCache>
                <c:ptCount val="1"/>
                <c:pt idx="0">
                  <c:v>5</c:v>
                </c:pt>
              </c:strCache>
            </c:strRef>
          </c:tx>
          <c:cat>
            <c:numRef>
              <c:f>Quadruplet!$L$101:$L$115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Quadruplet!$Q$101:$Q$115</c:f>
              <c:numCache>
                <c:formatCode>0.00</c:formatCode>
                <c:ptCount val="15"/>
                <c:pt idx="0">
                  <c:v>50</c:v>
                </c:pt>
                <c:pt idx="1">
                  <c:v>200</c:v>
                </c:pt>
                <c:pt idx="2">
                  <c:v>200</c:v>
                </c:pt>
                <c:pt idx="3">
                  <c:v>200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300</c:v>
                </c:pt>
                <c:pt idx="8">
                  <c:v>300</c:v>
                </c:pt>
                <c:pt idx="9">
                  <c:v>300</c:v>
                </c:pt>
                <c:pt idx="10">
                  <c:v>300</c:v>
                </c:pt>
                <c:pt idx="11">
                  <c:v>250</c:v>
                </c:pt>
                <c:pt idx="12">
                  <c:v>300</c:v>
                </c:pt>
                <c:pt idx="13">
                  <c:v>200</c:v>
                </c:pt>
                <c:pt idx="14">
                  <c:v>50</c:v>
                </c:pt>
              </c:numCache>
            </c:numRef>
          </c:val>
        </c:ser>
        <c:bandFmts>
          <c:bandFmt>
            <c:idx val="14"/>
            <c:spPr>
              <a:solidFill>
                <a:schemeClr val="accent3">
                  <a:lumMod val="80000"/>
                  <a:lumOff val="20000"/>
                </a:schemeClr>
              </a:solidFill>
              <a:ln/>
              <a:effectLst/>
              <a:sp3d/>
            </c:spPr>
          </c:bandFmt>
        </c:bandFmts>
        <c:axId val="234264576"/>
        <c:axId val="227626368"/>
        <c:axId val="232609024"/>
      </c:surface3DChart>
      <c:catAx>
        <c:axId val="2342645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defRPr>
                </a:pPr>
                <a:r>
                  <a:rPr lang="en-US" sz="1300" b="1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rPr>
                  <a:t>Line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  <c:crossAx val="227626368"/>
        <c:crosses val="autoZero"/>
        <c:auto val="1"/>
        <c:lblAlgn val="ctr"/>
        <c:lblOffset val="100"/>
        <c:noMultiLvlLbl val="0"/>
      </c:catAx>
      <c:valAx>
        <c:axId val="22762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defRPr>
                </a:pPr>
                <a:r>
                  <a:rPr lang="en-US" sz="1300" b="1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rPr>
                  <a:t>Planarity [mm]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  <c:crossAx val="234264576"/>
        <c:crosses val="autoZero"/>
        <c:crossBetween val="midCat"/>
      </c:valAx>
      <c:serAx>
        <c:axId val="232609024"/>
        <c:scaling>
          <c:orientation val="minMax"/>
        </c:scaling>
        <c:delete val="0"/>
        <c:axPos val="b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defRPr>
                </a:pPr>
                <a:r>
                  <a:rPr lang="en-US" sz="1300" b="1">
                    <a:solidFill>
                      <a:schemeClr val="tx1"/>
                    </a:solidFill>
                    <a:latin typeface="Helvetica" charset="0"/>
                    <a:ea typeface="Helvetica" charset="0"/>
                    <a:cs typeface="Helvetica" charset="0"/>
                  </a:rPr>
                  <a:t>Point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  <c:crossAx val="227626368"/>
        <c:crosses val="autoZero"/>
      </c:serAx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 rtl="0">
              <a:defRPr sz="1300" b="1" i="0" u="none" strike="noStrike" kern="1200" baseline="0">
                <a:solidFill>
                  <a:schemeClr val="tx1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CL"/>
          </a:p>
        </c:txPr>
      </c:legendEntry>
      <c:layout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300" b="1" i="0" u="none" strike="noStrike" kern="1200" baseline="0">
              <a:solidFill>
                <a:schemeClr val="tx1"/>
              </a:solidFill>
              <a:latin typeface="Helvetica" charset="0"/>
              <a:ea typeface="Helvetica" charset="0"/>
              <a:cs typeface="Helvetica" charset="0"/>
            </a:defRPr>
          </a:pPr>
          <a:endParaRPr lang="es-CL"/>
        </a:p>
      </c:txPr>
    </c:legend>
    <c:plotVisOnly val="1"/>
    <c:dispBlanksAs val="zero"/>
    <c:showDLblsOverMax val="0"/>
  </c:chart>
  <c:spPr>
    <a:ln>
      <a:noFill/>
    </a:ln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xVal>
            <c:numRef>
              <c:f>'Half Pad 2'!$B$116:$B$175</c:f>
              <c:numCache>
                <c:formatCode>General</c:formatCode>
                <c:ptCount val="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</c:numCache>
            </c:numRef>
          </c:xVal>
          <c:yVal>
            <c:numRef>
              <c:f>'Half Pad 2'!$C$116:$C$175</c:f>
              <c:numCache>
                <c:formatCode>General</c:formatCode>
                <c:ptCount val="60"/>
                <c:pt idx="0">
                  <c:v>96.9</c:v>
                </c:pt>
                <c:pt idx="1">
                  <c:v>79.5</c:v>
                </c:pt>
                <c:pt idx="2">
                  <c:v>96.2</c:v>
                </c:pt>
                <c:pt idx="3">
                  <c:v>98.2</c:v>
                </c:pt>
                <c:pt idx="4">
                  <c:v>100.3</c:v>
                </c:pt>
                <c:pt idx="5">
                  <c:v>92.6</c:v>
                </c:pt>
                <c:pt idx="6">
                  <c:v>94.6</c:v>
                </c:pt>
                <c:pt idx="7">
                  <c:v>101</c:v>
                </c:pt>
                <c:pt idx="8">
                  <c:v>91</c:v>
                </c:pt>
                <c:pt idx="9">
                  <c:v>97.4</c:v>
                </c:pt>
                <c:pt idx="10">
                  <c:v>100.3</c:v>
                </c:pt>
                <c:pt idx="11">
                  <c:v>105.1</c:v>
                </c:pt>
                <c:pt idx="12">
                  <c:v>88.1</c:v>
                </c:pt>
                <c:pt idx="13">
                  <c:v>105.1</c:v>
                </c:pt>
                <c:pt idx="14">
                  <c:v>106</c:v>
                </c:pt>
                <c:pt idx="15">
                  <c:v>101.6</c:v>
                </c:pt>
                <c:pt idx="16">
                  <c:v>109</c:v>
                </c:pt>
                <c:pt idx="17">
                  <c:v>109.3</c:v>
                </c:pt>
                <c:pt idx="18">
                  <c:v>98</c:v>
                </c:pt>
                <c:pt idx="19">
                  <c:v>82.1</c:v>
                </c:pt>
                <c:pt idx="20">
                  <c:v>106.2</c:v>
                </c:pt>
                <c:pt idx="21">
                  <c:v>96.3</c:v>
                </c:pt>
                <c:pt idx="22">
                  <c:v>103.9</c:v>
                </c:pt>
                <c:pt idx="23">
                  <c:v>94</c:v>
                </c:pt>
                <c:pt idx="24">
                  <c:v>110.3</c:v>
                </c:pt>
                <c:pt idx="25">
                  <c:v>78.099999999999994</c:v>
                </c:pt>
                <c:pt idx="26">
                  <c:v>90.2</c:v>
                </c:pt>
                <c:pt idx="27">
                  <c:v>110.6</c:v>
                </c:pt>
                <c:pt idx="28">
                  <c:v>82.2</c:v>
                </c:pt>
                <c:pt idx="29">
                  <c:v>84.9</c:v>
                </c:pt>
                <c:pt idx="30">
                  <c:v>96.8</c:v>
                </c:pt>
                <c:pt idx="31">
                  <c:v>94</c:v>
                </c:pt>
                <c:pt idx="32">
                  <c:v>100.2</c:v>
                </c:pt>
                <c:pt idx="33">
                  <c:v>108.2</c:v>
                </c:pt>
                <c:pt idx="34">
                  <c:v>95.8</c:v>
                </c:pt>
                <c:pt idx="35">
                  <c:v>79.5</c:v>
                </c:pt>
                <c:pt idx="36">
                  <c:v>92.8</c:v>
                </c:pt>
                <c:pt idx="37">
                  <c:v>104.7</c:v>
                </c:pt>
                <c:pt idx="38">
                  <c:v>109.3</c:v>
                </c:pt>
                <c:pt idx="39">
                  <c:v>108.9</c:v>
                </c:pt>
                <c:pt idx="40">
                  <c:v>100</c:v>
                </c:pt>
                <c:pt idx="41">
                  <c:v>105</c:v>
                </c:pt>
                <c:pt idx="42">
                  <c:v>110</c:v>
                </c:pt>
                <c:pt idx="43">
                  <c:v>90</c:v>
                </c:pt>
                <c:pt idx="44">
                  <c:v>102</c:v>
                </c:pt>
                <c:pt idx="45">
                  <c:v>90</c:v>
                </c:pt>
                <c:pt idx="46">
                  <c:v>115</c:v>
                </c:pt>
                <c:pt idx="47">
                  <c:v>102</c:v>
                </c:pt>
                <c:pt idx="48">
                  <c:v>115</c:v>
                </c:pt>
                <c:pt idx="49">
                  <c:v>95</c:v>
                </c:pt>
                <c:pt idx="50">
                  <c:v>110</c:v>
                </c:pt>
                <c:pt idx="51">
                  <c:v>110</c:v>
                </c:pt>
                <c:pt idx="52">
                  <c:v>83</c:v>
                </c:pt>
                <c:pt idx="53">
                  <c:v>95</c:v>
                </c:pt>
                <c:pt idx="54">
                  <c:v>100</c:v>
                </c:pt>
                <c:pt idx="55">
                  <c:v>100</c:v>
                </c:pt>
                <c:pt idx="56">
                  <c:v>110</c:v>
                </c:pt>
                <c:pt idx="57">
                  <c:v>100</c:v>
                </c:pt>
                <c:pt idx="58">
                  <c:v>90</c:v>
                </c:pt>
                <c:pt idx="59">
                  <c:v>90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729600"/>
        <c:axId val="196730176"/>
      </c:scatterChart>
      <c:valAx>
        <c:axId val="196729600"/>
        <c:scaling>
          <c:orientation val="minMax"/>
          <c:max val="61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200">
                    <a:latin typeface="Helvetica"/>
                    <a:cs typeface="Helvetica"/>
                  </a:defRPr>
                </a:pPr>
                <a:r>
                  <a:rPr lang="en-US" sz="1200">
                    <a:latin typeface="Helvetica"/>
                    <a:cs typeface="Helvetica"/>
                  </a:rPr>
                  <a:t>Measurement</a:t>
                </a:r>
                <a:r>
                  <a:rPr lang="en-US" sz="1200" baseline="0">
                    <a:latin typeface="Helvetica"/>
                    <a:cs typeface="Helvetica"/>
                  </a:rPr>
                  <a:t> point</a:t>
                </a:r>
                <a:endParaRPr lang="en-US" sz="1200">
                  <a:latin typeface="Helvetica"/>
                  <a:cs typeface="Helvetica"/>
                </a:endParaRPr>
              </a:p>
            </c:rich>
          </c:tx>
          <c:layout/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Helvetica"/>
                <a:cs typeface="Helvetica"/>
              </a:defRPr>
            </a:pPr>
            <a:endParaRPr lang="es-CL"/>
          </a:p>
        </c:txPr>
        <c:crossAx val="196730176"/>
        <c:crosses val="autoZero"/>
        <c:crossBetween val="midCat"/>
        <c:majorUnit val="2"/>
      </c:valAx>
      <c:valAx>
        <c:axId val="19673017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>
                    <a:latin typeface="Helvetica"/>
                    <a:cs typeface="Helvetica"/>
                  </a:defRPr>
                </a:pPr>
                <a:r>
                  <a:rPr lang="en-US" sz="1200">
                    <a:latin typeface="Helvetica"/>
                    <a:cs typeface="Helvetica"/>
                  </a:rPr>
                  <a:t>Resistivity</a:t>
                </a:r>
                <a:r>
                  <a:rPr lang="en-US" sz="1200" baseline="0">
                    <a:latin typeface="Helvetica"/>
                    <a:cs typeface="Helvetica"/>
                  </a:rPr>
                  <a:t> [</a:t>
                </a:r>
                <a:r>
                  <a:rPr lang="el-GR" sz="1200" baseline="0">
                    <a:latin typeface="Helvetica"/>
                    <a:cs typeface="Helvetica"/>
                  </a:rPr>
                  <a:t>Ω/□</a:t>
                </a:r>
                <a:r>
                  <a:rPr lang="en-US" sz="1200" baseline="0">
                    <a:latin typeface="Helvetica"/>
                    <a:cs typeface="Helvetica"/>
                  </a:rPr>
                  <a:t>]</a:t>
                </a:r>
                <a:endParaRPr lang="en-US" sz="1200">
                  <a:latin typeface="Helvetica"/>
                  <a:cs typeface="Helvetica"/>
                </a:endParaRPr>
              </a:p>
            </c:rich>
          </c:tx>
          <c:layout>
            <c:manualLayout>
              <c:xMode val="edge"/>
              <c:yMode val="edge"/>
              <c:x val="1.69286577992745E-2"/>
              <c:y val="0.24838047805271601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Helvetica"/>
                <a:cs typeface="Helvetica"/>
              </a:defRPr>
            </a:pPr>
            <a:endParaRPr lang="es-CL"/>
          </a:p>
        </c:txPr>
        <c:crossAx val="196729600"/>
        <c:crosses val="autoZero"/>
        <c:crossBetween val="midCat"/>
      </c:valAx>
      <c:spPr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ln w="28575" cmpd="sng">
      <a:noFill/>
    </a:ln>
  </c:spPr>
  <c:printSettings>
    <c:headerFooter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GS1P2 SA1M-2</c:v>
          </c:tx>
          <c:spPr>
            <a:ln w="47625">
              <a:noFill/>
            </a:ln>
          </c:spPr>
          <c:xVal>
            <c:numRef>
              <c:f>'Half Pad 2'!$C$180:$C$182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xVal>
          <c:yVal>
            <c:numRef>
              <c:f>'Half Pad 2'!$D$180:$D$182</c:f>
              <c:numCache>
                <c:formatCode>General</c:formatCode>
                <c:ptCount val="3"/>
                <c:pt idx="0">
                  <c:v>1.42</c:v>
                </c:pt>
                <c:pt idx="1">
                  <c:v>1.4350000000000001</c:v>
                </c:pt>
                <c:pt idx="2">
                  <c:v>1.43</c:v>
                </c:pt>
              </c:numCache>
            </c:numRef>
          </c:yVal>
          <c:smooth val="0"/>
        </c:ser>
        <c:ser>
          <c:idx val="1"/>
          <c:order val="1"/>
          <c:tx>
            <c:v>GS1P2 SA2M -2</c:v>
          </c:tx>
          <c:spPr>
            <a:ln w="47625">
              <a:noFill/>
            </a:ln>
          </c:spPr>
          <c:xVal>
            <c:numRef>
              <c:f>'Half Pad 2'!$C$183:$C$186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xVal>
          <c:yVal>
            <c:numRef>
              <c:f>'Half Pad 2'!$D$183:$D$186</c:f>
              <c:numCache>
                <c:formatCode>General</c:formatCode>
                <c:ptCount val="4"/>
                <c:pt idx="0">
                  <c:v>1.38</c:v>
                </c:pt>
                <c:pt idx="1">
                  <c:v>1.46</c:v>
                </c:pt>
                <c:pt idx="2">
                  <c:v>1.4550000000000001</c:v>
                </c:pt>
                <c:pt idx="3">
                  <c:v>1.4550000000000001</c:v>
                </c:pt>
              </c:numCache>
            </c:numRef>
          </c:yVal>
          <c:smooth val="0"/>
        </c:ser>
        <c:ser>
          <c:idx val="2"/>
          <c:order val="2"/>
          <c:tx>
            <c:v>GS1P2 SA3M-2</c:v>
          </c:tx>
          <c:spPr>
            <a:ln w="47625">
              <a:noFill/>
            </a:ln>
          </c:spPr>
          <c:xVal>
            <c:numRef>
              <c:f>'Half Pad 2'!$C$187:$C$190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xVal>
          <c:yVal>
            <c:numRef>
              <c:f>'Half Pad 2'!$D$187:$D$190</c:f>
              <c:numCache>
                <c:formatCode>General</c:formatCode>
                <c:ptCount val="4"/>
                <c:pt idx="0">
                  <c:v>1.4350000000000001</c:v>
                </c:pt>
                <c:pt idx="1">
                  <c:v>1.4350000000000001</c:v>
                </c:pt>
                <c:pt idx="2">
                  <c:v>1.4350000000000001</c:v>
                </c:pt>
                <c:pt idx="3">
                  <c:v>1.43</c:v>
                </c:pt>
              </c:numCache>
            </c:numRef>
          </c:yVal>
          <c:smooth val="0"/>
        </c:ser>
        <c:ser>
          <c:idx val="3"/>
          <c:order val="3"/>
          <c:tx>
            <c:v>GS1P2 SA4M-2</c:v>
          </c:tx>
          <c:spPr>
            <a:ln w="47625">
              <a:noFill/>
            </a:ln>
          </c:spPr>
          <c:xVal>
            <c:numRef>
              <c:f>'Half Pad 2'!$C$191:$C$194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xVal>
          <c:yVal>
            <c:numRef>
              <c:f>'Half Pad 2'!$D$191:$D$194</c:f>
              <c:numCache>
                <c:formatCode>General</c:formatCode>
                <c:ptCount val="4"/>
                <c:pt idx="0">
                  <c:v>1.425</c:v>
                </c:pt>
                <c:pt idx="1">
                  <c:v>1.43</c:v>
                </c:pt>
                <c:pt idx="2">
                  <c:v>1.4350000000000001</c:v>
                </c:pt>
                <c:pt idx="3">
                  <c:v>1.43</c:v>
                </c:pt>
              </c:numCache>
            </c:numRef>
          </c:yVal>
          <c:smooth val="0"/>
        </c:ser>
        <c:ser>
          <c:idx val="4"/>
          <c:order val="4"/>
          <c:tx>
            <c:v>GS1P2 SA5M-2</c:v>
          </c:tx>
          <c:spPr>
            <a:ln w="47625">
              <a:noFill/>
            </a:ln>
          </c:spPr>
          <c:xVal>
            <c:numRef>
              <c:f>'Half Pad 2'!$C$195:$C$198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xVal>
          <c:yVal>
            <c:numRef>
              <c:f>'Half Pad 2'!$D$195:$D$198</c:f>
              <c:numCache>
                <c:formatCode>General</c:formatCode>
                <c:ptCount val="4"/>
                <c:pt idx="0">
                  <c:v>1.4350000000000001</c:v>
                </c:pt>
                <c:pt idx="1">
                  <c:v>1.4350000000000001</c:v>
                </c:pt>
                <c:pt idx="2">
                  <c:v>1.43</c:v>
                </c:pt>
                <c:pt idx="3">
                  <c:v>1.43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173824"/>
        <c:axId val="198174400"/>
      </c:scatterChart>
      <c:valAx>
        <c:axId val="198173824"/>
        <c:scaling>
          <c:orientation val="minMax"/>
          <c:max val="5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200">
                    <a:latin typeface="Helvetica"/>
                    <a:cs typeface="Helvetica"/>
                  </a:defRPr>
                </a:pPr>
                <a:r>
                  <a:rPr lang="en-US" sz="1200">
                    <a:latin typeface="Helvetica"/>
                    <a:cs typeface="Helvetica"/>
                  </a:rPr>
                  <a:t>Measurement</a:t>
                </a:r>
                <a:r>
                  <a:rPr lang="en-US" sz="1200" baseline="0">
                    <a:latin typeface="Helvetica"/>
                    <a:cs typeface="Helvetica"/>
                  </a:rPr>
                  <a:t> point</a:t>
                </a:r>
                <a:endParaRPr lang="en-US" sz="1200">
                  <a:latin typeface="Helvetica"/>
                  <a:cs typeface="Helvetica"/>
                </a:endParaRPr>
              </a:p>
            </c:rich>
          </c:tx>
          <c:layout/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Helvetica"/>
                <a:cs typeface="Helvetica"/>
              </a:defRPr>
            </a:pPr>
            <a:endParaRPr lang="es-CL"/>
          </a:p>
        </c:txPr>
        <c:crossAx val="198174400"/>
        <c:crosses val="autoZero"/>
        <c:crossBetween val="midCat"/>
        <c:majorUnit val="1"/>
      </c:valAx>
      <c:valAx>
        <c:axId val="19817440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>
                    <a:latin typeface="Helvetica"/>
                    <a:cs typeface="Helvetica"/>
                  </a:defRPr>
                </a:pPr>
                <a:r>
                  <a:rPr lang="en-CA" sz="1200">
                    <a:latin typeface="Helvetica"/>
                    <a:cs typeface="Helvetica"/>
                  </a:rPr>
                  <a:t>Thickness [mm]</a:t>
                </a:r>
                <a:endParaRPr lang="en-US" sz="1200">
                  <a:latin typeface="Helvetica"/>
                  <a:cs typeface="Helvetica"/>
                </a:endParaRPr>
              </a:p>
            </c:rich>
          </c:tx>
          <c:layout>
            <c:manualLayout>
              <c:xMode val="edge"/>
              <c:yMode val="edge"/>
              <c:x val="1.69286577992745E-2"/>
              <c:y val="0.24838047805271601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Helvetica"/>
                <a:cs typeface="Helvetica"/>
              </a:defRPr>
            </a:pPr>
            <a:endParaRPr lang="es-CL"/>
          </a:p>
        </c:txPr>
        <c:crossAx val="198173824"/>
        <c:crosses val="autoZero"/>
        <c:crossBetween val="midCat"/>
      </c:valAx>
      <c:spPr>
        <a:ln w="12700">
          <a:solidFill>
            <a:schemeClr val="tx1"/>
          </a:solidFill>
        </a:ln>
      </c:spPr>
    </c:plotArea>
    <c:legend>
      <c:legendPos val="r"/>
      <c:layout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200"/>
          </a:pPr>
          <a:endParaRPr lang="es-CL"/>
        </a:p>
      </c:txPr>
    </c:legend>
    <c:plotVisOnly val="1"/>
    <c:dispBlanksAs val="gap"/>
    <c:showDLblsOverMax val="0"/>
  </c:chart>
  <c:spPr>
    <a:ln w="28575" cmpd="sng">
      <a:noFill/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6" Type="http://schemas.openxmlformats.org/officeDocument/2006/relationships/image" Target="../media/image3.png"/><Relationship Id="rId5" Type="http://schemas.openxmlformats.org/officeDocument/2006/relationships/image" Target="../media/image1.png"/><Relationship Id="rId4" Type="http://schemas.openxmlformats.org/officeDocument/2006/relationships/chart" Target="../charts/chart52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5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Relationship Id="rId6" Type="http://schemas.openxmlformats.org/officeDocument/2006/relationships/image" Target="../media/image1.png"/><Relationship Id="rId5" Type="http://schemas.openxmlformats.org/officeDocument/2006/relationships/image" Target="../media/image2.png"/><Relationship Id="rId4" Type="http://schemas.openxmlformats.org/officeDocument/2006/relationships/chart" Target="../charts/chart56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58.xml"/><Relationship Id="rId1" Type="http://schemas.openxmlformats.org/officeDocument/2006/relationships/chart" Target="../charts/chart57.xml"/><Relationship Id="rId4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60.xml"/><Relationship Id="rId1" Type="http://schemas.openxmlformats.org/officeDocument/2006/relationships/chart" Target="../charts/chart59.xml"/><Relationship Id="rId4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Relationship Id="rId4" Type="http://schemas.openxmlformats.org/officeDocument/2006/relationships/chart" Target="../charts/chart64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7.xml"/><Relationship Id="rId2" Type="http://schemas.openxmlformats.org/officeDocument/2006/relationships/chart" Target="../charts/chart66.xml"/><Relationship Id="rId1" Type="http://schemas.openxmlformats.org/officeDocument/2006/relationships/chart" Target="../charts/chart65.xml"/><Relationship Id="rId4" Type="http://schemas.openxmlformats.org/officeDocument/2006/relationships/chart" Target="../charts/chart68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1.xml"/><Relationship Id="rId2" Type="http://schemas.openxmlformats.org/officeDocument/2006/relationships/chart" Target="../charts/chart70.xml"/><Relationship Id="rId1" Type="http://schemas.openxmlformats.org/officeDocument/2006/relationships/chart" Target="../charts/chart69.xml"/><Relationship Id="rId6" Type="http://schemas.openxmlformats.org/officeDocument/2006/relationships/chart" Target="../charts/chart74.xml"/><Relationship Id="rId5" Type="http://schemas.openxmlformats.org/officeDocument/2006/relationships/chart" Target="../charts/chart73.xml"/><Relationship Id="rId4" Type="http://schemas.openxmlformats.org/officeDocument/2006/relationships/chart" Target="../charts/chart7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7" Type="http://schemas.openxmlformats.org/officeDocument/2006/relationships/image" Target="../media/image1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7" Type="http://schemas.openxmlformats.org/officeDocument/2006/relationships/image" Target="../media/image1.png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7" Type="http://schemas.openxmlformats.org/officeDocument/2006/relationships/image" Target="../media/image1.png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7" Type="http://schemas.openxmlformats.org/officeDocument/2006/relationships/image" Target="../media/image3.png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5" Type="http://schemas.openxmlformats.org/officeDocument/2006/relationships/chart" Target="../charts/chart29.xml"/><Relationship Id="rId4" Type="http://schemas.openxmlformats.org/officeDocument/2006/relationships/chart" Target="../charts/chart28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7" Type="http://schemas.openxmlformats.org/officeDocument/2006/relationships/image" Target="../media/image2.png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7" Type="http://schemas.openxmlformats.org/officeDocument/2006/relationships/image" Target="../media/image3.png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5" Type="http://schemas.openxmlformats.org/officeDocument/2006/relationships/chart" Target="../charts/chart41.xml"/><Relationship Id="rId4" Type="http://schemas.openxmlformats.org/officeDocument/2006/relationships/chart" Target="../charts/chart40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7" Type="http://schemas.openxmlformats.org/officeDocument/2006/relationships/image" Target="../media/image2.png"/><Relationship Id="rId2" Type="http://schemas.openxmlformats.org/officeDocument/2006/relationships/chart" Target="../charts/chart44.xml"/><Relationship Id="rId1" Type="http://schemas.openxmlformats.org/officeDocument/2006/relationships/chart" Target="../charts/chart43.xml"/><Relationship Id="rId6" Type="http://schemas.openxmlformats.org/officeDocument/2006/relationships/chart" Target="../charts/chart48.xml"/><Relationship Id="rId5" Type="http://schemas.openxmlformats.org/officeDocument/2006/relationships/chart" Target="../charts/chart47.xml"/><Relationship Id="rId4" Type="http://schemas.openxmlformats.org/officeDocument/2006/relationships/chart" Target="../charts/chart4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547153</xdr:colOff>
      <xdr:row>35</xdr:row>
      <xdr:rowOff>243</xdr:rowOff>
    </xdr:from>
    <xdr:to>
      <xdr:col>2</xdr:col>
      <xdr:colOff>821682</xdr:colOff>
      <xdr:row>36</xdr:row>
      <xdr:rowOff>33367</xdr:rowOff>
    </xdr:to>
    <xdr:sp macro="" textlink="">
      <xdr:nvSpPr>
        <xdr:cNvPr id="104" name="TextBox 103"/>
        <xdr:cNvSpPr txBox="1"/>
      </xdr:nvSpPr>
      <xdr:spPr>
        <a:xfrm>
          <a:off x="2350553" y="5994643"/>
          <a:ext cx="274529" cy="223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400" b="1"/>
        </a:p>
      </xdr:txBody>
    </xdr:sp>
    <xdr:clientData/>
  </xdr:twoCellAnchor>
  <xdr:twoCellAnchor>
    <xdr:from>
      <xdr:col>2</xdr:col>
      <xdr:colOff>904672</xdr:colOff>
      <xdr:row>35</xdr:row>
      <xdr:rowOff>243</xdr:rowOff>
    </xdr:from>
    <xdr:to>
      <xdr:col>3</xdr:col>
      <xdr:colOff>201301</xdr:colOff>
      <xdr:row>36</xdr:row>
      <xdr:rowOff>33367</xdr:rowOff>
    </xdr:to>
    <xdr:sp macro="" textlink="">
      <xdr:nvSpPr>
        <xdr:cNvPr id="105" name="TextBox 104"/>
        <xdr:cNvSpPr txBox="1"/>
      </xdr:nvSpPr>
      <xdr:spPr>
        <a:xfrm>
          <a:off x="2708072" y="5994643"/>
          <a:ext cx="274529" cy="223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400" b="1"/>
        </a:p>
      </xdr:txBody>
    </xdr:sp>
    <xdr:clientData/>
  </xdr:twoCellAnchor>
  <xdr:twoCellAnchor>
    <xdr:from>
      <xdr:col>0</xdr:col>
      <xdr:colOff>0</xdr:colOff>
      <xdr:row>165</xdr:row>
      <xdr:rowOff>393700</xdr:rowOff>
    </xdr:from>
    <xdr:to>
      <xdr:col>9</xdr:col>
      <xdr:colOff>511791</xdr:colOff>
      <xdr:row>180</xdr:row>
      <xdr:rowOff>23578</xdr:rowOff>
    </xdr:to>
    <xdr:grpSp>
      <xdr:nvGrpSpPr>
        <xdr:cNvPr id="937" name="Group 936"/>
        <xdr:cNvGrpSpPr/>
      </xdr:nvGrpSpPr>
      <xdr:grpSpPr>
        <a:xfrm>
          <a:off x="0" y="36080700"/>
          <a:ext cx="8322291" cy="2847211"/>
          <a:chOff x="354609" y="1627575"/>
          <a:chExt cx="8246091" cy="2703278"/>
        </a:xfrm>
      </xdr:grpSpPr>
      <xdr:sp macro="" textlink="">
        <xdr:nvSpPr>
          <xdr:cNvPr id="938" name="Trapezoid 937"/>
          <xdr:cNvSpPr/>
        </xdr:nvSpPr>
        <xdr:spPr>
          <a:xfrm flipV="1">
            <a:off x="1629817" y="2258867"/>
            <a:ext cx="2679700" cy="2016797"/>
          </a:xfrm>
          <a:prstGeom prst="trapezoid">
            <a:avLst/>
          </a:prstGeom>
          <a:solidFill>
            <a:srgbClr val="F79646"/>
          </a:solidFill>
          <a:ln w="19050" cmpd="sng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/>
            <a:endParaRPr lang="en-US" sz="1100"/>
          </a:p>
        </xdr:txBody>
      </xdr:sp>
      <xdr:sp macro="" textlink="">
        <xdr:nvSpPr>
          <xdr:cNvPr id="939" name="TextBox 938"/>
          <xdr:cNvSpPr txBox="1"/>
        </xdr:nvSpPr>
        <xdr:spPr>
          <a:xfrm>
            <a:off x="2247883" y="2954867"/>
            <a:ext cx="1456267" cy="41486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400" b="1"/>
              <a:t>top of detector</a:t>
            </a:r>
          </a:p>
        </xdr:txBody>
      </xdr:sp>
      <xdr:cxnSp macro="">
        <xdr:nvCxnSpPr>
          <xdr:cNvPr id="940" name="Straight Arrow Connector 939"/>
          <xdr:cNvCxnSpPr/>
        </xdr:nvCxnSpPr>
        <xdr:spPr>
          <a:xfrm>
            <a:off x="2004678" y="2114664"/>
            <a:ext cx="1618682" cy="0"/>
          </a:xfrm>
          <a:prstGeom prst="straightConnector1">
            <a:avLst/>
          </a:prstGeom>
          <a:ln>
            <a:solidFill>
              <a:schemeClr val="tx1"/>
            </a:solidFill>
            <a:tailEnd type="arrow"/>
          </a:ln>
          <a:effectLst/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41" name="TextBox 940"/>
          <xdr:cNvSpPr txBox="1"/>
        </xdr:nvSpPr>
        <xdr:spPr>
          <a:xfrm>
            <a:off x="1660947" y="1911322"/>
            <a:ext cx="343731" cy="36933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b="1"/>
              <a:t>0</a:t>
            </a:r>
          </a:p>
        </xdr:txBody>
      </xdr:sp>
      <xdr:sp macro="" textlink="">
        <xdr:nvSpPr>
          <xdr:cNvPr id="942" name="TextBox 941"/>
          <xdr:cNvSpPr txBox="1"/>
        </xdr:nvSpPr>
        <xdr:spPr>
          <a:xfrm>
            <a:off x="3654472" y="1911322"/>
            <a:ext cx="1251366" cy="36933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b="1"/>
              <a:t>36</a:t>
            </a:r>
          </a:p>
        </xdr:txBody>
      </xdr:sp>
      <xdr:sp macro="" textlink="">
        <xdr:nvSpPr>
          <xdr:cNvPr id="943" name="TextBox 942"/>
          <xdr:cNvSpPr txBox="1"/>
        </xdr:nvSpPr>
        <xdr:spPr>
          <a:xfrm>
            <a:off x="1749429" y="1649438"/>
            <a:ext cx="2440476" cy="323165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500" b="1"/>
              <a:t>Wire channels</a:t>
            </a:r>
          </a:p>
        </xdr:txBody>
      </xdr:sp>
      <xdr:cxnSp macro="">
        <xdr:nvCxnSpPr>
          <xdr:cNvPr id="944" name="Straight Arrow Connector 943"/>
          <xdr:cNvCxnSpPr/>
        </xdr:nvCxnSpPr>
        <xdr:spPr>
          <a:xfrm>
            <a:off x="1406753" y="2535493"/>
            <a:ext cx="0" cy="1444703"/>
          </a:xfrm>
          <a:prstGeom prst="straightConnector1">
            <a:avLst/>
          </a:prstGeom>
          <a:ln>
            <a:solidFill>
              <a:schemeClr val="tx1"/>
            </a:solidFill>
            <a:tailEnd type="arrow"/>
          </a:ln>
          <a:effectLst/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45" name="TextBox 944"/>
          <xdr:cNvSpPr txBox="1"/>
        </xdr:nvSpPr>
        <xdr:spPr>
          <a:xfrm>
            <a:off x="1253565" y="2161714"/>
            <a:ext cx="343731" cy="36933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b="1"/>
              <a:t>0</a:t>
            </a:r>
          </a:p>
        </xdr:txBody>
      </xdr:sp>
      <xdr:sp macro="" textlink="">
        <xdr:nvSpPr>
          <xdr:cNvPr id="946" name="TextBox 945"/>
          <xdr:cNvSpPr txBox="1"/>
        </xdr:nvSpPr>
        <xdr:spPr>
          <a:xfrm>
            <a:off x="1059212" y="3961521"/>
            <a:ext cx="695082" cy="36933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b="1"/>
              <a:t>306</a:t>
            </a:r>
          </a:p>
        </xdr:txBody>
      </xdr:sp>
      <xdr:sp macro="" textlink="">
        <xdr:nvSpPr>
          <xdr:cNvPr id="947" name="TextBox 946"/>
          <xdr:cNvSpPr txBox="1"/>
        </xdr:nvSpPr>
        <xdr:spPr>
          <a:xfrm>
            <a:off x="354609" y="2841471"/>
            <a:ext cx="977691" cy="553998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500" b="1"/>
              <a:t>Strip</a:t>
            </a:r>
          </a:p>
          <a:p>
            <a:pPr algn="ctr"/>
            <a:r>
              <a:rPr lang="en-US" sz="1500" b="1"/>
              <a:t>channels</a:t>
            </a:r>
          </a:p>
        </xdr:txBody>
      </xdr:sp>
      <xdr:sp macro="" textlink="">
        <xdr:nvSpPr>
          <xdr:cNvPr id="948" name="Trapezoid 947"/>
          <xdr:cNvSpPr/>
        </xdr:nvSpPr>
        <xdr:spPr>
          <a:xfrm flipV="1">
            <a:off x="4511632" y="2237004"/>
            <a:ext cx="2679700" cy="2016797"/>
          </a:xfrm>
          <a:prstGeom prst="trapezoid">
            <a:avLst/>
          </a:prstGeom>
          <a:solidFill>
            <a:srgbClr val="F79646"/>
          </a:solidFill>
          <a:ln w="19050" cmpd="sng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/>
            <a:endParaRPr lang="en-US" sz="1100"/>
          </a:p>
        </xdr:txBody>
      </xdr:sp>
      <xdr:sp macro="" textlink="">
        <xdr:nvSpPr>
          <xdr:cNvPr id="949" name="TextBox 948"/>
          <xdr:cNvSpPr txBox="1"/>
        </xdr:nvSpPr>
        <xdr:spPr>
          <a:xfrm>
            <a:off x="5129698" y="2933004"/>
            <a:ext cx="1456267" cy="41486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400" b="1"/>
              <a:t>top of detector</a:t>
            </a:r>
          </a:p>
        </xdr:txBody>
      </xdr:sp>
      <xdr:cxnSp macro="">
        <xdr:nvCxnSpPr>
          <xdr:cNvPr id="950" name="Straight Arrow Connector 949"/>
          <xdr:cNvCxnSpPr/>
        </xdr:nvCxnSpPr>
        <xdr:spPr>
          <a:xfrm>
            <a:off x="4886493" y="2092801"/>
            <a:ext cx="1618682" cy="0"/>
          </a:xfrm>
          <a:prstGeom prst="straightConnector1">
            <a:avLst/>
          </a:prstGeom>
          <a:ln>
            <a:solidFill>
              <a:schemeClr val="tx1"/>
            </a:solidFill>
            <a:tailEnd type="arrow"/>
          </a:ln>
          <a:effectLst/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51" name="TextBox 950"/>
          <xdr:cNvSpPr txBox="1"/>
        </xdr:nvSpPr>
        <xdr:spPr>
          <a:xfrm>
            <a:off x="4542762" y="1889459"/>
            <a:ext cx="343731" cy="36933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b="1"/>
              <a:t>0</a:t>
            </a:r>
          </a:p>
        </xdr:txBody>
      </xdr:sp>
      <xdr:sp macro="" textlink="">
        <xdr:nvSpPr>
          <xdr:cNvPr id="952" name="TextBox 951"/>
          <xdr:cNvSpPr txBox="1"/>
        </xdr:nvSpPr>
        <xdr:spPr>
          <a:xfrm>
            <a:off x="6536287" y="1889459"/>
            <a:ext cx="1251366" cy="36933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b="1"/>
              <a:t>37</a:t>
            </a:r>
          </a:p>
        </xdr:txBody>
      </xdr:sp>
      <xdr:sp macro="" textlink="">
        <xdr:nvSpPr>
          <xdr:cNvPr id="953" name="TextBox 952"/>
          <xdr:cNvSpPr txBox="1"/>
        </xdr:nvSpPr>
        <xdr:spPr>
          <a:xfrm>
            <a:off x="4631244" y="1627575"/>
            <a:ext cx="2440476" cy="323165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500" b="1"/>
              <a:t>Wire channels</a:t>
            </a:r>
          </a:p>
        </xdr:txBody>
      </xdr:sp>
      <xdr:cxnSp macro="">
        <xdr:nvCxnSpPr>
          <xdr:cNvPr id="954" name="Straight Arrow Connector 953"/>
          <xdr:cNvCxnSpPr/>
        </xdr:nvCxnSpPr>
        <xdr:spPr>
          <a:xfrm>
            <a:off x="7424892" y="2513630"/>
            <a:ext cx="0" cy="1444703"/>
          </a:xfrm>
          <a:prstGeom prst="straightConnector1">
            <a:avLst/>
          </a:prstGeom>
          <a:ln>
            <a:solidFill>
              <a:schemeClr val="tx1"/>
            </a:solidFill>
            <a:tailEnd type="arrow"/>
          </a:ln>
          <a:effectLst/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55" name="TextBox 954"/>
          <xdr:cNvSpPr txBox="1"/>
        </xdr:nvSpPr>
        <xdr:spPr>
          <a:xfrm>
            <a:off x="7271704" y="2139851"/>
            <a:ext cx="343731" cy="36933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b="1"/>
              <a:t>0</a:t>
            </a:r>
          </a:p>
        </xdr:txBody>
      </xdr:sp>
      <xdr:sp macro="" textlink="">
        <xdr:nvSpPr>
          <xdr:cNvPr id="956" name="TextBox 955"/>
          <xdr:cNvSpPr txBox="1"/>
        </xdr:nvSpPr>
        <xdr:spPr>
          <a:xfrm>
            <a:off x="7077351" y="3939658"/>
            <a:ext cx="695082" cy="36933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b="1"/>
              <a:t>306</a:t>
            </a:r>
          </a:p>
        </xdr:txBody>
      </xdr:sp>
      <xdr:sp macro="" textlink="">
        <xdr:nvSpPr>
          <xdr:cNvPr id="957" name="TextBox 956"/>
          <xdr:cNvSpPr txBox="1"/>
        </xdr:nvSpPr>
        <xdr:spPr>
          <a:xfrm>
            <a:off x="7623009" y="2819608"/>
            <a:ext cx="977691" cy="553998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500" b="1"/>
              <a:t>Strip</a:t>
            </a:r>
          </a:p>
          <a:p>
            <a:pPr algn="ctr"/>
            <a:r>
              <a:rPr lang="en-US" sz="1500" b="1"/>
              <a:t>channels</a:t>
            </a:r>
          </a:p>
        </xdr:txBody>
      </xdr:sp>
    </xdr:grpSp>
    <xdr:clientData/>
  </xdr:twoCellAnchor>
  <xdr:twoCellAnchor>
    <xdr:from>
      <xdr:col>1</xdr:col>
      <xdr:colOff>0</xdr:colOff>
      <xdr:row>190</xdr:row>
      <xdr:rowOff>0</xdr:rowOff>
    </xdr:from>
    <xdr:to>
      <xdr:col>6</xdr:col>
      <xdr:colOff>781676</xdr:colOff>
      <xdr:row>201</xdr:row>
      <xdr:rowOff>42174</xdr:rowOff>
    </xdr:to>
    <xdr:grpSp>
      <xdr:nvGrpSpPr>
        <xdr:cNvPr id="958" name="Group 957"/>
        <xdr:cNvGrpSpPr/>
      </xdr:nvGrpSpPr>
      <xdr:grpSpPr>
        <a:xfrm>
          <a:off x="836083" y="41285583"/>
          <a:ext cx="5554760" cy="2254091"/>
          <a:chOff x="1629817" y="2185175"/>
          <a:chExt cx="5518776" cy="2137674"/>
        </a:xfrm>
      </xdr:grpSpPr>
      <xdr:sp macro="" textlink="">
        <xdr:nvSpPr>
          <xdr:cNvPr id="959" name="Trapezoid 958"/>
          <xdr:cNvSpPr/>
        </xdr:nvSpPr>
        <xdr:spPr>
          <a:xfrm flipV="1">
            <a:off x="1629817" y="2258867"/>
            <a:ext cx="2679700" cy="2016797"/>
          </a:xfrm>
          <a:prstGeom prst="trapezoid">
            <a:avLst/>
          </a:prstGeom>
          <a:solidFill>
            <a:srgbClr val="F79646"/>
          </a:solidFill>
          <a:ln w="19050" cmpd="sng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/>
            <a:endParaRPr lang="en-US" sz="1100"/>
          </a:p>
        </xdr:txBody>
      </xdr:sp>
      <xdr:cxnSp macro="">
        <xdr:nvCxnSpPr>
          <xdr:cNvPr id="960" name="Straight Connector 959"/>
          <xdr:cNvCxnSpPr>
            <a:stCxn id="959" idx="2"/>
            <a:endCxn id="959" idx="0"/>
          </xdr:cNvCxnSpPr>
        </xdr:nvCxnSpPr>
        <xdr:spPr>
          <a:xfrm>
            <a:off x="2969667" y="2258867"/>
            <a:ext cx="0" cy="2016797"/>
          </a:xfrm>
          <a:prstGeom prst="line">
            <a:avLst/>
          </a:prstGeom>
          <a:ln w="19050" cmpd="sng">
            <a:solidFill>
              <a:srgbClr val="000000"/>
            </a:solidFill>
          </a:ln>
          <a:effectLst/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1" name="Straight Connector 960"/>
          <xdr:cNvCxnSpPr/>
        </xdr:nvCxnSpPr>
        <xdr:spPr>
          <a:xfrm flipH="1">
            <a:off x="1674255" y="2426933"/>
            <a:ext cx="2586506" cy="0"/>
          </a:xfrm>
          <a:prstGeom prst="line">
            <a:avLst/>
          </a:prstGeom>
          <a:ln w="19050" cmpd="sng">
            <a:solidFill>
              <a:srgbClr val="000000"/>
            </a:solidFill>
          </a:ln>
          <a:effectLst/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2" name="Straight Connector 961"/>
          <xdr:cNvCxnSpPr/>
        </xdr:nvCxnSpPr>
        <xdr:spPr>
          <a:xfrm flipH="1">
            <a:off x="1706452" y="2594999"/>
            <a:ext cx="2525691" cy="0"/>
          </a:xfrm>
          <a:prstGeom prst="line">
            <a:avLst/>
          </a:prstGeom>
          <a:ln w="19050" cmpd="sng">
            <a:solidFill>
              <a:srgbClr val="000000"/>
            </a:solidFill>
          </a:ln>
          <a:effectLst/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3" name="Straight Connector 962"/>
          <xdr:cNvCxnSpPr/>
        </xdr:nvCxnSpPr>
        <xdr:spPr>
          <a:xfrm flipH="1">
            <a:off x="1745804" y="2763065"/>
            <a:ext cx="2443409" cy="0"/>
          </a:xfrm>
          <a:prstGeom prst="line">
            <a:avLst/>
          </a:prstGeom>
          <a:ln w="19050" cmpd="sng">
            <a:solidFill>
              <a:srgbClr val="000000"/>
            </a:solidFill>
          </a:ln>
          <a:effectLst/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4" name="Straight Connector 963"/>
          <xdr:cNvCxnSpPr/>
        </xdr:nvCxnSpPr>
        <xdr:spPr>
          <a:xfrm flipH="1">
            <a:off x="1792310" y="2931131"/>
            <a:ext cx="2357550" cy="0"/>
          </a:xfrm>
          <a:prstGeom prst="line">
            <a:avLst/>
          </a:prstGeom>
          <a:ln w="19050" cmpd="sng">
            <a:solidFill>
              <a:srgbClr val="000000"/>
            </a:solidFill>
          </a:ln>
          <a:effectLst/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5" name="Straight Connector 964"/>
          <xdr:cNvCxnSpPr/>
        </xdr:nvCxnSpPr>
        <xdr:spPr>
          <a:xfrm flipH="1">
            <a:off x="1841501" y="3099197"/>
            <a:ext cx="2255293" cy="0"/>
          </a:xfrm>
          <a:prstGeom prst="line">
            <a:avLst/>
          </a:prstGeom>
          <a:ln w="19050" cmpd="sng">
            <a:solidFill>
              <a:srgbClr val="000000"/>
            </a:solidFill>
          </a:ln>
          <a:effectLst/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6" name="Straight Connector 965"/>
          <xdr:cNvCxnSpPr>
            <a:stCxn id="959" idx="3"/>
          </xdr:cNvCxnSpPr>
        </xdr:nvCxnSpPr>
        <xdr:spPr>
          <a:xfrm flipH="1" flipV="1">
            <a:off x="1881765" y="3267263"/>
            <a:ext cx="2175652" cy="2"/>
          </a:xfrm>
          <a:prstGeom prst="line">
            <a:avLst/>
          </a:prstGeom>
          <a:ln w="19050" cmpd="sng">
            <a:solidFill>
              <a:srgbClr val="000000"/>
            </a:solidFill>
          </a:ln>
          <a:effectLst/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7" name="Straight Connector 966"/>
          <xdr:cNvCxnSpPr/>
        </xdr:nvCxnSpPr>
        <xdr:spPr>
          <a:xfrm flipH="1">
            <a:off x="1917700" y="3435329"/>
            <a:ext cx="2098676" cy="0"/>
          </a:xfrm>
          <a:prstGeom prst="line">
            <a:avLst/>
          </a:prstGeom>
          <a:ln w="19050" cmpd="sng">
            <a:solidFill>
              <a:srgbClr val="000000"/>
            </a:solidFill>
          </a:ln>
          <a:effectLst/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8" name="Straight Connector 967"/>
          <xdr:cNvCxnSpPr/>
        </xdr:nvCxnSpPr>
        <xdr:spPr>
          <a:xfrm flipH="1">
            <a:off x="1968500" y="3603395"/>
            <a:ext cx="2006600" cy="0"/>
          </a:xfrm>
          <a:prstGeom prst="line">
            <a:avLst/>
          </a:prstGeom>
          <a:ln w="19050" cmpd="sng">
            <a:solidFill>
              <a:srgbClr val="000000"/>
            </a:solidFill>
          </a:ln>
          <a:effectLst/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9" name="Straight Connector 968"/>
          <xdr:cNvCxnSpPr/>
        </xdr:nvCxnSpPr>
        <xdr:spPr>
          <a:xfrm flipH="1">
            <a:off x="2006602" y="3771461"/>
            <a:ext cx="1930398" cy="0"/>
          </a:xfrm>
          <a:prstGeom prst="line">
            <a:avLst/>
          </a:prstGeom>
          <a:ln w="19050" cmpd="sng">
            <a:solidFill>
              <a:srgbClr val="000000"/>
            </a:solidFill>
          </a:ln>
          <a:effectLst/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0" name="Straight Connector 969"/>
          <xdr:cNvCxnSpPr/>
        </xdr:nvCxnSpPr>
        <xdr:spPr>
          <a:xfrm flipH="1">
            <a:off x="2105025" y="4107593"/>
            <a:ext cx="1746250" cy="0"/>
          </a:xfrm>
          <a:prstGeom prst="line">
            <a:avLst/>
          </a:prstGeom>
          <a:ln w="19050" cmpd="sng">
            <a:solidFill>
              <a:srgbClr val="000000"/>
            </a:solidFill>
          </a:ln>
          <a:effectLst/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1" name="Straight Connector 970"/>
          <xdr:cNvCxnSpPr/>
        </xdr:nvCxnSpPr>
        <xdr:spPr>
          <a:xfrm flipH="1">
            <a:off x="2060575" y="3939527"/>
            <a:ext cx="1819276" cy="0"/>
          </a:xfrm>
          <a:prstGeom prst="line">
            <a:avLst/>
          </a:prstGeom>
          <a:ln w="19050" cmpd="sng">
            <a:solidFill>
              <a:srgbClr val="000000"/>
            </a:solidFill>
          </a:ln>
          <a:effectLst/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72" name="Trapezoid 971"/>
          <xdr:cNvSpPr/>
        </xdr:nvSpPr>
        <xdr:spPr>
          <a:xfrm flipV="1">
            <a:off x="4468893" y="2258867"/>
            <a:ext cx="2679700" cy="2016797"/>
          </a:xfrm>
          <a:prstGeom prst="trapezoid">
            <a:avLst/>
          </a:prstGeom>
          <a:solidFill>
            <a:srgbClr val="F79646"/>
          </a:solidFill>
          <a:ln w="19050" cmpd="sng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 sz="1100"/>
          </a:p>
        </xdr:txBody>
      </xdr:sp>
      <xdr:cxnSp macro="">
        <xdr:nvCxnSpPr>
          <xdr:cNvPr id="973" name="Straight Connector 972"/>
          <xdr:cNvCxnSpPr/>
        </xdr:nvCxnSpPr>
        <xdr:spPr>
          <a:xfrm>
            <a:off x="5341155" y="2258867"/>
            <a:ext cx="189023" cy="2016797"/>
          </a:xfrm>
          <a:prstGeom prst="line">
            <a:avLst/>
          </a:prstGeom>
          <a:ln w="19050" cmpd="sng">
            <a:solidFill>
              <a:srgbClr val="000000"/>
            </a:solidFill>
          </a:ln>
          <a:effectLst/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4" name="Straight Connector 973"/>
          <xdr:cNvCxnSpPr/>
        </xdr:nvCxnSpPr>
        <xdr:spPr>
          <a:xfrm flipH="1">
            <a:off x="6086597" y="2258867"/>
            <a:ext cx="188277" cy="2016797"/>
          </a:xfrm>
          <a:prstGeom prst="line">
            <a:avLst/>
          </a:prstGeom>
          <a:ln w="19050" cmpd="sng">
            <a:solidFill>
              <a:srgbClr val="000000"/>
            </a:solidFill>
          </a:ln>
          <a:effectLst/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5" name="Straight Connector 974"/>
          <xdr:cNvCxnSpPr/>
        </xdr:nvCxnSpPr>
        <xdr:spPr>
          <a:xfrm flipH="1">
            <a:off x="4498975" y="2414095"/>
            <a:ext cx="2606676" cy="0"/>
          </a:xfrm>
          <a:prstGeom prst="line">
            <a:avLst/>
          </a:prstGeom>
          <a:ln w="19050" cmpd="sng">
            <a:solidFill>
              <a:srgbClr val="000000"/>
            </a:solidFill>
          </a:ln>
          <a:effectLst/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6" name="Straight Connector 975"/>
          <xdr:cNvCxnSpPr/>
        </xdr:nvCxnSpPr>
        <xdr:spPr>
          <a:xfrm flipH="1">
            <a:off x="4546601" y="2569323"/>
            <a:ext cx="2530474" cy="0"/>
          </a:xfrm>
          <a:prstGeom prst="line">
            <a:avLst/>
          </a:prstGeom>
          <a:ln w="19050" cmpd="sng">
            <a:solidFill>
              <a:srgbClr val="000000"/>
            </a:solidFill>
          </a:ln>
          <a:effectLst/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7" name="Straight Connector 976"/>
          <xdr:cNvCxnSpPr/>
        </xdr:nvCxnSpPr>
        <xdr:spPr>
          <a:xfrm flipH="1">
            <a:off x="4581526" y="2724551"/>
            <a:ext cx="2447925" cy="0"/>
          </a:xfrm>
          <a:prstGeom prst="line">
            <a:avLst/>
          </a:prstGeom>
          <a:ln w="19050" cmpd="sng">
            <a:solidFill>
              <a:srgbClr val="000000"/>
            </a:solidFill>
          </a:ln>
          <a:effectLst/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8" name="Straight Connector 977"/>
          <xdr:cNvCxnSpPr/>
        </xdr:nvCxnSpPr>
        <xdr:spPr>
          <a:xfrm flipH="1">
            <a:off x="4622802" y="2879779"/>
            <a:ext cx="2368549" cy="0"/>
          </a:xfrm>
          <a:prstGeom prst="line">
            <a:avLst/>
          </a:prstGeom>
          <a:ln w="19050" cmpd="sng">
            <a:solidFill>
              <a:srgbClr val="000000"/>
            </a:solidFill>
          </a:ln>
          <a:effectLst/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9" name="Straight Connector 978"/>
          <xdr:cNvCxnSpPr/>
        </xdr:nvCxnSpPr>
        <xdr:spPr>
          <a:xfrm flipH="1">
            <a:off x="4667251" y="3035007"/>
            <a:ext cx="2282824" cy="0"/>
          </a:xfrm>
          <a:prstGeom prst="line">
            <a:avLst/>
          </a:prstGeom>
          <a:ln w="19050" cmpd="sng">
            <a:solidFill>
              <a:srgbClr val="000000"/>
            </a:solidFill>
          </a:ln>
          <a:effectLst/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0" name="Straight Connector 979"/>
          <xdr:cNvCxnSpPr/>
        </xdr:nvCxnSpPr>
        <xdr:spPr>
          <a:xfrm flipH="1">
            <a:off x="4695826" y="3189699"/>
            <a:ext cx="2219327" cy="0"/>
          </a:xfrm>
          <a:prstGeom prst="line">
            <a:avLst/>
          </a:prstGeom>
          <a:ln w="19050" cmpd="sng">
            <a:solidFill>
              <a:srgbClr val="000000"/>
            </a:solidFill>
          </a:ln>
          <a:effectLst/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1" name="Straight Connector 980"/>
          <xdr:cNvCxnSpPr/>
        </xdr:nvCxnSpPr>
        <xdr:spPr>
          <a:xfrm flipH="1">
            <a:off x="4743450" y="3345463"/>
            <a:ext cx="2136776" cy="0"/>
          </a:xfrm>
          <a:prstGeom prst="line">
            <a:avLst/>
          </a:prstGeom>
          <a:ln w="19050" cmpd="sng">
            <a:solidFill>
              <a:srgbClr val="000000"/>
            </a:solidFill>
          </a:ln>
          <a:effectLst/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2" name="Straight Connector 981"/>
          <xdr:cNvCxnSpPr/>
        </xdr:nvCxnSpPr>
        <xdr:spPr>
          <a:xfrm flipH="1">
            <a:off x="4772025" y="3500691"/>
            <a:ext cx="2063750" cy="0"/>
          </a:xfrm>
          <a:prstGeom prst="line">
            <a:avLst/>
          </a:prstGeom>
          <a:ln w="19050" cmpd="sng">
            <a:solidFill>
              <a:srgbClr val="000000"/>
            </a:solidFill>
          </a:ln>
          <a:effectLst/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3" name="Straight Connector 982"/>
          <xdr:cNvCxnSpPr/>
        </xdr:nvCxnSpPr>
        <xdr:spPr>
          <a:xfrm flipH="1">
            <a:off x="4822826" y="3655919"/>
            <a:ext cx="1968501" cy="0"/>
          </a:xfrm>
          <a:prstGeom prst="line">
            <a:avLst/>
          </a:prstGeom>
          <a:ln w="19050" cmpd="sng">
            <a:solidFill>
              <a:srgbClr val="000000"/>
            </a:solidFill>
          </a:ln>
          <a:effectLst/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4" name="Straight Connector 983"/>
          <xdr:cNvCxnSpPr/>
        </xdr:nvCxnSpPr>
        <xdr:spPr>
          <a:xfrm flipH="1">
            <a:off x="4860926" y="3811147"/>
            <a:ext cx="1901825" cy="0"/>
          </a:xfrm>
          <a:prstGeom prst="line">
            <a:avLst/>
          </a:prstGeom>
          <a:ln w="19050" cmpd="sng">
            <a:solidFill>
              <a:srgbClr val="000000"/>
            </a:solidFill>
          </a:ln>
          <a:effectLst/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5" name="Straight Connector 984"/>
          <xdr:cNvCxnSpPr/>
        </xdr:nvCxnSpPr>
        <xdr:spPr>
          <a:xfrm flipH="1">
            <a:off x="4927601" y="4121603"/>
            <a:ext cx="1755774" cy="0"/>
          </a:xfrm>
          <a:prstGeom prst="line">
            <a:avLst/>
          </a:prstGeom>
          <a:ln w="19050" cmpd="sng">
            <a:solidFill>
              <a:srgbClr val="000000"/>
            </a:solidFill>
          </a:ln>
          <a:effectLst/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6" name="Straight Connector 985"/>
          <xdr:cNvCxnSpPr/>
        </xdr:nvCxnSpPr>
        <xdr:spPr>
          <a:xfrm flipH="1">
            <a:off x="4899027" y="3966375"/>
            <a:ext cx="1816099" cy="0"/>
          </a:xfrm>
          <a:prstGeom prst="line">
            <a:avLst/>
          </a:prstGeom>
          <a:ln w="19050" cmpd="sng">
            <a:solidFill>
              <a:srgbClr val="000000"/>
            </a:solidFill>
          </a:ln>
          <a:effectLst/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87" name="TextBox 986"/>
          <xdr:cNvSpPr txBox="1"/>
        </xdr:nvSpPr>
        <xdr:spPr>
          <a:xfrm>
            <a:off x="2425535" y="2188350"/>
            <a:ext cx="209424" cy="27699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200" b="1"/>
              <a:t>0</a:t>
            </a:r>
          </a:p>
        </xdr:txBody>
      </xdr:sp>
      <xdr:sp macro="" textlink="">
        <xdr:nvSpPr>
          <xdr:cNvPr id="988" name="TextBox 987"/>
          <xdr:cNvSpPr txBox="1"/>
        </xdr:nvSpPr>
        <xdr:spPr>
          <a:xfrm>
            <a:off x="3273788" y="2188350"/>
            <a:ext cx="209424" cy="27699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200" b="1"/>
              <a:t>1</a:t>
            </a:r>
          </a:p>
        </xdr:txBody>
      </xdr:sp>
      <xdr:sp macro="" textlink="">
        <xdr:nvSpPr>
          <xdr:cNvPr id="989" name="TextBox 988"/>
          <xdr:cNvSpPr txBox="1"/>
        </xdr:nvSpPr>
        <xdr:spPr>
          <a:xfrm>
            <a:off x="2425535" y="2351441"/>
            <a:ext cx="209424" cy="27699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200" b="1"/>
              <a:t>3</a:t>
            </a:r>
          </a:p>
        </xdr:txBody>
      </xdr:sp>
      <xdr:sp macro="" textlink="">
        <xdr:nvSpPr>
          <xdr:cNvPr id="990" name="TextBox 989"/>
          <xdr:cNvSpPr txBox="1"/>
        </xdr:nvSpPr>
        <xdr:spPr>
          <a:xfrm>
            <a:off x="3273788" y="2351441"/>
            <a:ext cx="209424" cy="27699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200" b="1"/>
              <a:t>2</a:t>
            </a:r>
          </a:p>
        </xdr:txBody>
      </xdr:sp>
      <xdr:sp macro="" textlink="">
        <xdr:nvSpPr>
          <xdr:cNvPr id="991" name="TextBox 990"/>
          <xdr:cNvSpPr txBox="1"/>
        </xdr:nvSpPr>
        <xdr:spPr>
          <a:xfrm>
            <a:off x="2425535" y="2520882"/>
            <a:ext cx="209424" cy="27699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200" b="1"/>
              <a:t>4</a:t>
            </a:r>
          </a:p>
        </xdr:txBody>
      </xdr:sp>
      <xdr:sp macro="" textlink="">
        <xdr:nvSpPr>
          <xdr:cNvPr id="992" name="TextBox 991"/>
          <xdr:cNvSpPr txBox="1"/>
        </xdr:nvSpPr>
        <xdr:spPr>
          <a:xfrm>
            <a:off x="3273788" y="2520882"/>
            <a:ext cx="209424" cy="27699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200" b="1"/>
              <a:t>5</a:t>
            </a:r>
          </a:p>
        </xdr:txBody>
      </xdr:sp>
      <xdr:sp macro="" textlink="">
        <xdr:nvSpPr>
          <xdr:cNvPr id="993" name="TextBox 992"/>
          <xdr:cNvSpPr txBox="1"/>
        </xdr:nvSpPr>
        <xdr:spPr>
          <a:xfrm>
            <a:off x="2425535" y="2690323"/>
            <a:ext cx="209424" cy="27699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200" b="1"/>
              <a:t>7</a:t>
            </a:r>
          </a:p>
        </xdr:txBody>
      </xdr:sp>
      <xdr:sp macro="" textlink="">
        <xdr:nvSpPr>
          <xdr:cNvPr id="994" name="TextBox 993"/>
          <xdr:cNvSpPr txBox="1"/>
        </xdr:nvSpPr>
        <xdr:spPr>
          <a:xfrm>
            <a:off x="3273788" y="2690323"/>
            <a:ext cx="209424" cy="27699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200" b="1"/>
              <a:t>6</a:t>
            </a:r>
          </a:p>
        </xdr:txBody>
      </xdr:sp>
      <xdr:sp macro="" textlink="">
        <xdr:nvSpPr>
          <xdr:cNvPr id="995" name="TextBox 994"/>
          <xdr:cNvSpPr txBox="1"/>
        </xdr:nvSpPr>
        <xdr:spPr>
          <a:xfrm>
            <a:off x="2425535" y="2859764"/>
            <a:ext cx="209424" cy="27699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200" b="1"/>
              <a:t>8</a:t>
            </a:r>
          </a:p>
        </xdr:txBody>
      </xdr:sp>
      <xdr:sp macro="" textlink="">
        <xdr:nvSpPr>
          <xdr:cNvPr id="996" name="TextBox 995"/>
          <xdr:cNvSpPr txBox="1"/>
        </xdr:nvSpPr>
        <xdr:spPr>
          <a:xfrm>
            <a:off x="3273788" y="2859764"/>
            <a:ext cx="209424" cy="27699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200" b="1"/>
              <a:t>9</a:t>
            </a:r>
          </a:p>
        </xdr:txBody>
      </xdr:sp>
      <xdr:sp macro="" textlink="">
        <xdr:nvSpPr>
          <xdr:cNvPr id="997" name="TextBox 996"/>
          <xdr:cNvSpPr txBox="1"/>
        </xdr:nvSpPr>
        <xdr:spPr>
          <a:xfrm>
            <a:off x="2291676" y="3029205"/>
            <a:ext cx="521592" cy="27699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200" b="1"/>
              <a:t>11</a:t>
            </a:r>
          </a:p>
        </xdr:txBody>
      </xdr:sp>
      <xdr:sp macro="" textlink="">
        <xdr:nvSpPr>
          <xdr:cNvPr id="998" name="TextBox 997"/>
          <xdr:cNvSpPr txBox="1"/>
        </xdr:nvSpPr>
        <xdr:spPr>
          <a:xfrm>
            <a:off x="3176133" y="3029205"/>
            <a:ext cx="449184" cy="27699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200" b="1"/>
              <a:t>10</a:t>
            </a:r>
          </a:p>
        </xdr:txBody>
      </xdr:sp>
      <xdr:sp macro="" textlink="">
        <xdr:nvSpPr>
          <xdr:cNvPr id="999" name="TextBox 998"/>
          <xdr:cNvSpPr txBox="1"/>
        </xdr:nvSpPr>
        <xdr:spPr>
          <a:xfrm>
            <a:off x="2340920" y="3198646"/>
            <a:ext cx="423104" cy="27699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200" b="1"/>
              <a:t>12</a:t>
            </a:r>
          </a:p>
        </xdr:txBody>
      </xdr:sp>
      <xdr:sp macro="" textlink="">
        <xdr:nvSpPr>
          <xdr:cNvPr id="1000" name="TextBox 999"/>
          <xdr:cNvSpPr txBox="1"/>
        </xdr:nvSpPr>
        <xdr:spPr>
          <a:xfrm>
            <a:off x="3179657" y="3198646"/>
            <a:ext cx="442136" cy="27699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200" b="1"/>
              <a:t>13</a:t>
            </a:r>
          </a:p>
        </xdr:txBody>
      </xdr:sp>
      <xdr:sp macro="" textlink="">
        <xdr:nvSpPr>
          <xdr:cNvPr id="1001" name="TextBox 1000"/>
          <xdr:cNvSpPr txBox="1"/>
        </xdr:nvSpPr>
        <xdr:spPr>
          <a:xfrm>
            <a:off x="2344444" y="3368087"/>
            <a:ext cx="416056" cy="27699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200" b="1"/>
              <a:t>15</a:t>
            </a:r>
          </a:p>
        </xdr:txBody>
      </xdr:sp>
      <xdr:sp macro="" textlink="">
        <xdr:nvSpPr>
          <xdr:cNvPr id="1002" name="TextBox 1001"/>
          <xdr:cNvSpPr txBox="1"/>
        </xdr:nvSpPr>
        <xdr:spPr>
          <a:xfrm>
            <a:off x="3230797" y="3368087"/>
            <a:ext cx="339856" cy="27699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200" b="1"/>
              <a:t>14</a:t>
            </a:r>
          </a:p>
        </xdr:txBody>
      </xdr:sp>
      <xdr:sp macro="" textlink="">
        <xdr:nvSpPr>
          <xdr:cNvPr id="1003" name="TextBox 1002"/>
          <xdr:cNvSpPr txBox="1"/>
        </xdr:nvSpPr>
        <xdr:spPr>
          <a:xfrm>
            <a:off x="2347968" y="3537528"/>
            <a:ext cx="409008" cy="27699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200" b="1"/>
              <a:t>16</a:t>
            </a:r>
          </a:p>
        </xdr:txBody>
      </xdr:sp>
      <xdr:sp macro="" textlink="">
        <xdr:nvSpPr>
          <xdr:cNvPr id="1004" name="TextBox 1003"/>
          <xdr:cNvSpPr txBox="1"/>
        </xdr:nvSpPr>
        <xdr:spPr>
          <a:xfrm>
            <a:off x="3206381" y="3537528"/>
            <a:ext cx="388688" cy="27699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200" b="1"/>
              <a:t>17</a:t>
            </a:r>
          </a:p>
        </xdr:txBody>
      </xdr:sp>
      <xdr:sp macro="" textlink="">
        <xdr:nvSpPr>
          <xdr:cNvPr id="1005" name="TextBox 1004"/>
          <xdr:cNvSpPr txBox="1"/>
        </xdr:nvSpPr>
        <xdr:spPr>
          <a:xfrm>
            <a:off x="2351492" y="3706969"/>
            <a:ext cx="401960" cy="27699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200" b="1"/>
              <a:t>19</a:t>
            </a:r>
          </a:p>
        </xdr:txBody>
      </xdr:sp>
      <xdr:sp macro="" textlink="">
        <xdr:nvSpPr>
          <xdr:cNvPr id="1006" name="TextBox 1005"/>
          <xdr:cNvSpPr txBox="1"/>
        </xdr:nvSpPr>
        <xdr:spPr>
          <a:xfrm>
            <a:off x="3158032" y="3706969"/>
            <a:ext cx="485386" cy="27699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200" b="1"/>
              <a:t>18</a:t>
            </a:r>
          </a:p>
        </xdr:txBody>
      </xdr:sp>
      <xdr:sp macro="" textlink="">
        <xdr:nvSpPr>
          <xdr:cNvPr id="1007" name="TextBox 1006"/>
          <xdr:cNvSpPr txBox="1"/>
        </xdr:nvSpPr>
        <xdr:spPr>
          <a:xfrm>
            <a:off x="2337236" y="3876410"/>
            <a:ext cx="430472" cy="27699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200" b="1"/>
              <a:t>20</a:t>
            </a:r>
          </a:p>
        </xdr:txBody>
      </xdr:sp>
      <xdr:sp macro="" textlink="">
        <xdr:nvSpPr>
          <xdr:cNvPr id="1008" name="TextBox 1007"/>
          <xdr:cNvSpPr txBox="1"/>
        </xdr:nvSpPr>
        <xdr:spPr>
          <a:xfrm>
            <a:off x="3181232" y="3876410"/>
            <a:ext cx="438986" cy="27699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200" b="1"/>
              <a:t>21</a:t>
            </a:r>
          </a:p>
        </xdr:txBody>
      </xdr:sp>
      <xdr:sp macro="" textlink="">
        <xdr:nvSpPr>
          <xdr:cNvPr id="1009" name="TextBox 1008"/>
          <xdr:cNvSpPr txBox="1"/>
        </xdr:nvSpPr>
        <xdr:spPr>
          <a:xfrm>
            <a:off x="2340760" y="4045850"/>
            <a:ext cx="423424" cy="27699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200" b="1"/>
              <a:t>23</a:t>
            </a:r>
          </a:p>
        </xdr:txBody>
      </xdr:sp>
      <xdr:sp macro="" textlink="">
        <xdr:nvSpPr>
          <xdr:cNvPr id="1010" name="TextBox 1009"/>
          <xdr:cNvSpPr txBox="1"/>
        </xdr:nvSpPr>
        <xdr:spPr>
          <a:xfrm>
            <a:off x="3216953" y="4045850"/>
            <a:ext cx="367544" cy="27699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200" b="1"/>
              <a:t>22</a:t>
            </a:r>
          </a:p>
        </xdr:txBody>
      </xdr:sp>
      <xdr:sp macro="" textlink="">
        <xdr:nvSpPr>
          <xdr:cNvPr id="1011" name="TextBox 1010"/>
          <xdr:cNvSpPr txBox="1"/>
        </xdr:nvSpPr>
        <xdr:spPr>
          <a:xfrm>
            <a:off x="4772025" y="2185175"/>
            <a:ext cx="253403" cy="27699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200" b="1"/>
              <a:t>0</a:t>
            </a:r>
          </a:p>
        </xdr:txBody>
      </xdr:sp>
      <xdr:sp macro="" textlink="">
        <xdr:nvSpPr>
          <xdr:cNvPr id="1012" name="TextBox 1011"/>
          <xdr:cNvSpPr txBox="1"/>
        </xdr:nvSpPr>
        <xdr:spPr>
          <a:xfrm>
            <a:off x="5704031" y="2185175"/>
            <a:ext cx="209424" cy="27699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200" b="1"/>
              <a:t>1</a:t>
            </a:r>
          </a:p>
        </xdr:txBody>
      </xdr:sp>
      <xdr:sp macro="" textlink="">
        <xdr:nvSpPr>
          <xdr:cNvPr id="1013" name="TextBox 1012"/>
          <xdr:cNvSpPr txBox="1"/>
        </xdr:nvSpPr>
        <xdr:spPr>
          <a:xfrm>
            <a:off x="6588423" y="2185175"/>
            <a:ext cx="253403" cy="27699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200" b="1"/>
              <a:t>2</a:t>
            </a:r>
          </a:p>
        </xdr:txBody>
      </xdr:sp>
      <xdr:sp macro="" textlink="">
        <xdr:nvSpPr>
          <xdr:cNvPr id="1014" name="TextBox 1013"/>
          <xdr:cNvSpPr txBox="1"/>
        </xdr:nvSpPr>
        <xdr:spPr>
          <a:xfrm>
            <a:off x="4789340" y="2340231"/>
            <a:ext cx="253403" cy="27699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200" b="1"/>
              <a:t>5</a:t>
            </a:r>
          </a:p>
        </xdr:txBody>
      </xdr:sp>
      <xdr:sp macro="" textlink="">
        <xdr:nvSpPr>
          <xdr:cNvPr id="1015" name="TextBox 1014"/>
          <xdr:cNvSpPr txBox="1"/>
        </xdr:nvSpPr>
        <xdr:spPr>
          <a:xfrm>
            <a:off x="5704031" y="2340231"/>
            <a:ext cx="209424" cy="27699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200" b="1"/>
              <a:t>4</a:t>
            </a:r>
          </a:p>
        </xdr:txBody>
      </xdr:sp>
      <xdr:sp macro="" textlink="">
        <xdr:nvSpPr>
          <xdr:cNvPr id="1016" name="TextBox 1015"/>
          <xdr:cNvSpPr txBox="1"/>
        </xdr:nvSpPr>
        <xdr:spPr>
          <a:xfrm>
            <a:off x="6557091" y="2340231"/>
            <a:ext cx="253403" cy="27699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200" b="1"/>
              <a:t>3</a:t>
            </a:r>
          </a:p>
        </xdr:txBody>
      </xdr:sp>
      <xdr:sp macro="" textlink="">
        <xdr:nvSpPr>
          <xdr:cNvPr id="1017" name="TextBox 1016"/>
          <xdr:cNvSpPr txBox="1"/>
        </xdr:nvSpPr>
        <xdr:spPr>
          <a:xfrm>
            <a:off x="4822825" y="2502692"/>
            <a:ext cx="253403" cy="27699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200" b="1"/>
              <a:t>6</a:t>
            </a:r>
          </a:p>
        </xdr:txBody>
      </xdr:sp>
      <xdr:sp macro="" textlink="">
        <xdr:nvSpPr>
          <xdr:cNvPr id="1018" name="TextBox 1017"/>
          <xdr:cNvSpPr txBox="1"/>
        </xdr:nvSpPr>
        <xdr:spPr>
          <a:xfrm>
            <a:off x="5704031" y="2495287"/>
            <a:ext cx="209424" cy="27699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200" b="1"/>
              <a:t>7</a:t>
            </a:r>
          </a:p>
        </xdr:txBody>
      </xdr:sp>
      <xdr:sp macro="" textlink="">
        <xdr:nvSpPr>
          <xdr:cNvPr id="1019" name="TextBox 1018"/>
          <xdr:cNvSpPr txBox="1"/>
        </xdr:nvSpPr>
        <xdr:spPr>
          <a:xfrm>
            <a:off x="6532764" y="2495287"/>
            <a:ext cx="253403" cy="27699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200" b="1"/>
              <a:t>8</a:t>
            </a:r>
          </a:p>
        </xdr:txBody>
      </xdr:sp>
      <xdr:sp macro="" textlink="">
        <xdr:nvSpPr>
          <xdr:cNvPr id="1020" name="TextBox 1019"/>
          <xdr:cNvSpPr txBox="1"/>
        </xdr:nvSpPr>
        <xdr:spPr>
          <a:xfrm>
            <a:off x="4793557" y="2650343"/>
            <a:ext cx="389924" cy="27699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200" b="1"/>
              <a:t>11</a:t>
            </a:r>
          </a:p>
        </xdr:txBody>
      </xdr:sp>
      <xdr:sp macro="" textlink="">
        <xdr:nvSpPr>
          <xdr:cNvPr id="1021" name="TextBox 1020"/>
          <xdr:cNvSpPr txBox="1"/>
        </xdr:nvSpPr>
        <xdr:spPr>
          <a:xfrm>
            <a:off x="5617665" y="2650343"/>
            <a:ext cx="382156" cy="27699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200" b="1"/>
              <a:t>10</a:t>
            </a:r>
          </a:p>
        </xdr:txBody>
      </xdr:sp>
      <xdr:sp macro="" textlink="">
        <xdr:nvSpPr>
          <xdr:cNvPr id="1022" name="TextBox 1021"/>
          <xdr:cNvSpPr txBox="1"/>
        </xdr:nvSpPr>
        <xdr:spPr>
          <a:xfrm>
            <a:off x="6511853" y="2650343"/>
            <a:ext cx="253403" cy="27699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200" b="1"/>
              <a:t>9</a:t>
            </a:r>
          </a:p>
        </xdr:txBody>
      </xdr:sp>
      <xdr:sp macro="" textlink="">
        <xdr:nvSpPr>
          <xdr:cNvPr id="1023" name="TextBox 1022"/>
          <xdr:cNvSpPr txBox="1"/>
        </xdr:nvSpPr>
        <xdr:spPr>
          <a:xfrm>
            <a:off x="4832514" y="2805399"/>
            <a:ext cx="389924" cy="27699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200" b="1"/>
              <a:t>12</a:t>
            </a:r>
          </a:p>
        </xdr:txBody>
      </xdr:sp>
      <xdr:sp macro="" textlink="">
        <xdr:nvSpPr>
          <xdr:cNvPr id="1024" name="TextBox 1023"/>
          <xdr:cNvSpPr txBox="1"/>
        </xdr:nvSpPr>
        <xdr:spPr>
          <a:xfrm>
            <a:off x="5617665" y="2805399"/>
            <a:ext cx="382156" cy="27699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200" b="1"/>
              <a:t>13</a:t>
            </a:r>
          </a:p>
        </xdr:txBody>
      </xdr:sp>
      <xdr:sp macro="" textlink="">
        <xdr:nvSpPr>
          <xdr:cNvPr id="1025" name="TextBox 1024"/>
          <xdr:cNvSpPr txBox="1"/>
        </xdr:nvSpPr>
        <xdr:spPr>
          <a:xfrm>
            <a:off x="6398905" y="2805399"/>
            <a:ext cx="402627" cy="27699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200" b="1"/>
              <a:t>14</a:t>
            </a:r>
          </a:p>
        </xdr:txBody>
      </xdr:sp>
      <xdr:sp macro="" textlink="">
        <xdr:nvSpPr>
          <xdr:cNvPr id="1026" name="TextBox 1025"/>
          <xdr:cNvSpPr txBox="1"/>
        </xdr:nvSpPr>
        <xdr:spPr>
          <a:xfrm>
            <a:off x="4857306" y="2960455"/>
            <a:ext cx="389924" cy="27699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200" b="1"/>
              <a:t>17</a:t>
            </a:r>
          </a:p>
        </xdr:txBody>
      </xdr:sp>
      <xdr:sp macro="" textlink="">
        <xdr:nvSpPr>
          <xdr:cNvPr id="1027" name="TextBox 1026"/>
          <xdr:cNvSpPr txBox="1"/>
        </xdr:nvSpPr>
        <xdr:spPr>
          <a:xfrm>
            <a:off x="5617665" y="2960455"/>
            <a:ext cx="382156" cy="27699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200" b="1"/>
              <a:t>16</a:t>
            </a:r>
          </a:p>
        </xdr:txBody>
      </xdr:sp>
      <xdr:sp macro="" textlink="">
        <xdr:nvSpPr>
          <xdr:cNvPr id="1028" name="TextBox 1027"/>
          <xdr:cNvSpPr txBox="1"/>
        </xdr:nvSpPr>
        <xdr:spPr>
          <a:xfrm>
            <a:off x="6376639" y="2960455"/>
            <a:ext cx="402627" cy="27699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200" b="1"/>
              <a:t>15</a:t>
            </a:r>
          </a:p>
        </xdr:txBody>
      </xdr:sp>
      <xdr:sp macro="" textlink="">
        <xdr:nvSpPr>
          <xdr:cNvPr id="1029" name="TextBox 1028"/>
          <xdr:cNvSpPr txBox="1"/>
        </xdr:nvSpPr>
        <xdr:spPr>
          <a:xfrm>
            <a:off x="4882798" y="3115511"/>
            <a:ext cx="389924" cy="27699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200" b="1"/>
              <a:t>18</a:t>
            </a:r>
          </a:p>
        </xdr:txBody>
      </xdr:sp>
      <xdr:sp macro="" textlink="">
        <xdr:nvSpPr>
          <xdr:cNvPr id="1030" name="TextBox 1029"/>
          <xdr:cNvSpPr txBox="1"/>
        </xdr:nvSpPr>
        <xdr:spPr>
          <a:xfrm>
            <a:off x="5617665" y="3115511"/>
            <a:ext cx="382156" cy="27699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200" b="1"/>
              <a:t>19</a:t>
            </a:r>
          </a:p>
        </xdr:txBody>
      </xdr:sp>
      <xdr:sp macro="" textlink="">
        <xdr:nvSpPr>
          <xdr:cNvPr id="1031" name="TextBox 1030"/>
          <xdr:cNvSpPr txBox="1"/>
        </xdr:nvSpPr>
        <xdr:spPr>
          <a:xfrm>
            <a:off x="6337584" y="3115511"/>
            <a:ext cx="402627" cy="27699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200" b="1"/>
              <a:t>20</a:t>
            </a:r>
          </a:p>
        </xdr:txBody>
      </xdr:sp>
      <xdr:sp macro="" textlink="">
        <xdr:nvSpPr>
          <xdr:cNvPr id="1032" name="TextBox 1031"/>
          <xdr:cNvSpPr txBox="1"/>
        </xdr:nvSpPr>
        <xdr:spPr>
          <a:xfrm>
            <a:off x="4926844" y="3270567"/>
            <a:ext cx="389924" cy="27699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200" b="1"/>
              <a:t>23</a:t>
            </a:r>
          </a:p>
        </xdr:txBody>
      </xdr:sp>
      <xdr:sp macro="" textlink="">
        <xdr:nvSpPr>
          <xdr:cNvPr id="1033" name="TextBox 1032"/>
          <xdr:cNvSpPr txBox="1"/>
        </xdr:nvSpPr>
        <xdr:spPr>
          <a:xfrm>
            <a:off x="5617665" y="3270567"/>
            <a:ext cx="382156" cy="27699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200" b="1"/>
              <a:t>22</a:t>
            </a:r>
          </a:p>
        </xdr:txBody>
      </xdr:sp>
      <xdr:sp macro="" textlink="">
        <xdr:nvSpPr>
          <xdr:cNvPr id="1034" name="TextBox 1033"/>
          <xdr:cNvSpPr txBox="1"/>
        </xdr:nvSpPr>
        <xdr:spPr>
          <a:xfrm>
            <a:off x="6315359" y="3270567"/>
            <a:ext cx="402627" cy="27699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200" b="1"/>
              <a:t>21</a:t>
            </a:r>
          </a:p>
        </xdr:txBody>
      </xdr:sp>
      <xdr:sp macro="" textlink="">
        <xdr:nvSpPr>
          <xdr:cNvPr id="1035" name="TextBox 1034"/>
          <xdr:cNvSpPr txBox="1"/>
        </xdr:nvSpPr>
        <xdr:spPr>
          <a:xfrm>
            <a:off x="4936428" y="3425623"/>
            <a:ext cx="389924" cy="27699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200" b="1"/>
              <a:t>24</a:t>
            </a:r>
          </a:p>
        </xdr:txBody>
      </xdr:sp>
      <xdr:sp macro="" textlink="">
        <xdr:nvSpPr>
          <xdr:cNvPr id="1036" name="TextBox 1035"/>
          <xdr:cNvSpPr txBox="1"/>
        </xdr:nvSpPr>
        <xdr:spPr>
          <a:xfrm>
            <a:off x="5617665" y="3425623"/>
            <a:ext cx="382156" cy="27699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200" b="1"/>
              <a:t>25</a:t>
            </a:r>
          </a:p>
        </xdr:txBody>
      </xdr:sp>
      <xdr:sp macro="" textlink="">
        <xdr:nvSpPr>
          <xdr:cNvPr id="1037" name="TextBox 1036"/>
          <xdr:cNvSpPr txBox="1"/>
        </xdr:nvSpPr>
        <xdr:spPr>
          <a:xfrm>
            <a:off x="6285591" y="3425623"/>
            <a:ext cx="402627" cy="27699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200" b="1"/>
              <a:t>26</a:t>
            </a:r>
          </a:p>
        </xdr:txBody>
      </xdr:sp>
      <xdr:sp macro="" textlink="">
        <xdr:nvSpPr>
          <xdr:cNvPr id="1038" name="TextBox 1037"/>
          <xdr:cNvSpPr txBox="1"/>
        </xdr:nvSpPr>
        <xdr:spPr>
          <a:xfrm>
            <a:off x="4955596" y="3580679"/>
            <a:ext cx="389924" cy="27699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200" b="1"/>
              <a:t>29</a:t>
            </a:r>
          </a:p>
        </xdr:txBody>
      </xdr:sp>
      <xdr:sp macro="" textlink="">
        <xdr:nvSpPr>
          <xdr:cNvPr id="1039" name="TextBox 1038"/>
          <xdr:cNvSpPr txBox="1"/>
        </xdr:nvSpPr>
        <xdr:spPr>
          <a:xfrm>
            <a:off x="5617665" y="3580679"/>
            <a:ext cx="382156" cy="27699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200" b="1"/>
              <a:t>28</a:t>
            </a:r>
          </a:p>
        </xdr:txBody>
      </xdr:sp>
      <xdr:sp macro="" textlink="">
        <xdr:nvSpPr>
          <xdr:cNvPr id="1040" name="TextBox 1039"/>
          <xdr:cNvSpPr txBox="1"/>
        </xdr:nvSpPr>
        <xdr:spPr>
          <a:xfrm>
            <a:off x="6266423" y="3580679"/>
            <a:ext cx="402627" cy="27699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200" b="1"/>
              <a:t>27</a:t>
            </a:r>
          </a:p>
        </xdr:txBody>
      </xdr:sp>
      <xdr:sp macro="" textlink="">
        <xdr:nvSpPr>
          <xdr:cNvPr id="1041" name="TextBox 1040"/>
          <xdr:cNvSpPr txBox="1"/>
        </xdr:nvSpPr>
        <xdr:spPr>
          <a:xfrm>
            <a:off x="4979556" y="3735735"/>
            <a:ext cx="389924" cy="27699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200" b="1"/>
              <a:t>30</a:t>
            </a:r>
          </a:p>
        </xdr:txBody>
      </xdr:sp>
      <xdr:sp macro="" textlink="">
        <xdr:nvSpPr>
          <xdr:cNvPr id="1042" name="TextBox 1041"/>
          <xdr:cNvSpPr txBox="1"/>
        </xdr:nvSpPr>
        <xdr:spPr>
          <a:xfrm>
            <a:off x="5617665" y="3735735"/>
            <a:ext cx="382156" cy="27699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200" b="1"/>
              <a:t>31</a:t>
            </a:r>
          </a:p>
        </xdr:txBody>
      </xdr:sp>
      <xdr:sp macro="" textlink="">
        <xdr:nvSpPr>
          <xdr:cNvPr id="1043" name="TextBox 1042"/>
          <xdr:cNvSpPr txBox="1"/>
        </xdr:nvSpPr>
        <xdr:spPr>
          <a:xfrm>
            <a:off x="6237671" y="3735735"/>
            <a:ext cx="402627" cy="27699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200" b="1"/>
              <a:t>32</a:t>
            </a:r>
          </a:p>
        </xdr:txBody>
      </xdr:sp>
      <xdr:sp macro="" textlink="">
        <xdr:nvSpPr>
          <xdr:cNvPr id="1044" name="TextBox 1043"/>
          <xdr:cNvSpPr txBox="1"/>
        </xdr:nvSpPr>
        <xdr:spPr>
          <a:xfrm>
            <a:off x="5008308" y="3890791"/>
            <a:ext cx="389924" cy="27699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200" b="1"/>
              <a:t>35</a:t>
            </a:r>
          </a:p>
        </xdr:txBody>
      </xdr:sp>
      <xdr:sp macro="" textlink="">
        <xdr:nvSpPr>
          <xdr:cNvPr id="1045" name="TextBox 1044"/>
          <xdr:cNvSpPr txBox="1"/>
        </xdr:nvSpPr>
        <xdr:spPr>
          <a:xfrm>
            <a:off x="5617665" y="3890791"/>
            <a:ext cx="382156" cy="27699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200" b="1"/>
              <a:t>34</a:t>
            </a:r>
          </a:p>
        </xdr:txBody>
      </xdr:sp>
      <xdr:sp macro="" textlink="">
        <xdr:nvSpPr>
          <xdr:cNvPr id="1046" name="TextBox 1045"/>
          <xdr:cNvSpPr txBox="1"/>
        </xdr:nvSpPr>
        <xdr:spPr>
          <a:xfrm>
            <a:off x="6199335" y="3890791"/>
            <a:ext cx="402627" cy="27699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200" b="1"/>
              <a:t>33</a:t>
            </a:r>
          </a:p>
        </xdr:txBody>
      </xdr:sp>
      <xdr:sp macro="" textlink="">
        <xdr:nvSpPr>
          <xdr:cNvPr id="1047" name="TextBox 1046"/>
          <xdr:cNvSpPr txBox="1"/>
        </xdr:nvSpPr>
        <xdr:spPr>
          <a:xfrm>
            <a:off x="5027476" y="4045850"/>
            <a:ext cx="389924" cy="27699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200" b="1"/>
              <a:t>36</a:t>
            </a:r>
          </a:p>
        </xdr:txBody>
      </xdr:sp>
      <xdr:sp macro="" textlink="">
        <xdr:nvSpPr>
          <xdr:cNvPr id="1048" name="TextBox 1047"/>
          <xdr:cNvSpPr txBox="1"/>
        </xdr:nvSpPr>
        <xdr:spPr>
          <a:xfrm>
            <a:off x="5617665" y="4045850"/>
            <a:ext cx="382156" cy="27699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200" b="1"/>
              <a:t>37</a:t>
            </a:r>
          </a:p>
        </xdr:txBody>
      </xdr:sp>
      <xdr:sp macro="" textlink="">
        <xdr:nvSpPr>
          <xdr:cNvPr id="1049" name="TextBox 1048"/>
          <xdr:cNvSpPr txBox="1"/>
        </xdr:nvSpPr>
        <xdr:spPr>
          <a:xfrm>
            <a:off x="6189751" y="4045850"/>
            <a:ext cx="402627" cy="27699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200" b="1"/>
              <a:t>38</a:t>
            </a:r>
          </a:p>
        </xdr:txBody>
      </xdr:sp>
    </xdr:grpSp>
    <xdr:clientData/>
  </xdr:twoCellAnchor>
  <xdr:twoCellAnchor>
    <xdr:from>
      <xdr:col>2</xdr:col>
      <xdr:colOff>203200</xdr:colOff>
      <xdr:row>130</xdr:row>
      <xdr:rowOff>120741</xdr:rowOff>
    </xdr:from>
    <xdr:to>
      <xdr:col>5</xdr:col>
      <xdr:colOff>368300</xdr:colOff>
      <xdr:row>141</xdr:row>
      <xdr:rowOff>139701</xdr:rowOff>
    </xdr:to>
    <xdr:grpSp>
      <xdr:nvGrpSpPr>
        <xdr:cNvPr id="1052" name="Group 1051"/>
        <xdr:cNvGrpSpPr/>
      </xdr:nvGrpSpPr>
      <xdr:grpSpPr>
        <a:xfrm>
          <a:off x="2023533" y="28399408"/>
          <a:ext cx="2969684" cy="2230876"/>
          <a:chOff x="1223260" y="1898670"/>
          <a:chExt cx="2679700" cy="2034084"/>
        </a:xfrm>
      </xdr:grpSpPr>
      <xdr:sp macro="" textlink="">
        <xdr:nvSpPr>
          <xdr:cNvPr id="1053" name="Trapezoid 1052"/>
          <xdr:cNvSpPr/>
        </xdr:nvSpPr>
        <xdr:spPr>
          <a:xfrm>
            <a:off x="1223260" y="1915957"/>
            <a:ext cx="2679700" cy="2016797"/>
          </a:xfrm>
          <a:prstGeom prst="trapezoid">
            <a:avLst/>
          </a:prstGeom>
          <a:solidFill>
            <a:schemeClr val="bg1">
              <a:lumMod val="85000"/>
            </a:schemeClr>
          </a:solidFill>
          <a:ln w="19050" cmpd="sng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/>
            <a:endParaRPr lang="en-US" sz="1100"/>
          </a:p>
        </xdr:txBody>
      </xdr:sp>
      <xdr:sp macro="" textlink="">
        <xdr:nvSpPr>
          <xdr:cNvPr id="1054" name="TextBox 1053"/>
          <xdr:cNvSpPr txBox="1"/>
        </xdr:nvSpPr>
        <xdr:spPr>
          <a:xfrm>
            <a:off x="1594310" y="1917970"/>
            <a:ext cx="372534" cy="28786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200" b="1"/>
              <a:t>1</a:t>
            </a:r>
          </a:p>
        </xdr:txBody>
      </xdr:sp>
      <xdr:sp macro="" textlink="">
        <xdr:nvSpPr>
          <xdr:cNvPr id="1055" name="Trapezoid 1054"/>
          <xdr:cNvSpPr/>
        </xdr:nvSpPr>
        <xdr:spPr>
          <a:xfrm>
            <a:off x="1655945" y="2147934"/>
            <a:ext cx="1813775" cy="72000"/>
          </a:xfrm>
          <a:prstGeom prst="trapezoid">
            <a:avLst/>
          </a:prstGeom>
          <a:solidFill>
            <a:schemeClr val="accent3">
              <a:lumMod val="75000"/>
            </a:schemeClr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/>
          </a:p>
        </xdr:txBody>
      </xdr:sp>
      <xdr:sp macro="" textlink="">
        <xdr:nvSpPr>
          <xdr:cNvPr id="1056" name="Trapezoid 1055"/>
          <xdr:cNvSpPr/>
        </xdr:nvSpPr>
        <xdr:spPr>
          <a:xfrm>
            <a:off x="1553646" y="2536108"/>
            <a:ext cx="2011512" cy="72000"/>
          </a:xfrm>
          <a:prstGeom prst="trapezoid">
            <a:avLst/>
          </a:prstGeom>
          <a:solidFill>
            <a:schemeClr val="accent3">
              <a:lumMod val="75000"/>
            </a:schemeClr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/>
          </a:p>
        </xdr:txBody>
      </xdr:sp>
      <xdr:sp macro="" textlink="">
        <xdr:nvSpPr>
          <xdr:cNvPr id="1057" name="Trapezoid 1056"/>
          <xdr:cNvSpPr/>
        </xdr:nvSpPr>
        <xdr:spPr>
          <a:xfrm>
            <a:off x="1463512" y="2924282"/>
            <a:ext cx="2208173" cy="72000"/>
          </a:xfrm>
          <a:prstGeom prst="trapezoid">
            <a:avLst/>
          </a:prstGeom>
          <a:solidFill>
            <a:schemeClr val="accent3">
              <a:lumMod val="75000"/>
            </a:schemeClr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/>
          </a:p>
        </xdr:txBody>
      </xdr:sp>
      <xdr:sp macro="" textlink="">
        <xdr:nvSpPr>
          <xdr:cNvPr id="1058" name="Trapezoid 1057"/>
          <xdr:cNvSpPr/>
        </xdr:nvSpPr>
        <xdr:spPr>
          <a:xfrm>
            <a:off x="1365190" y="3312457"/>
            <a:ext cx="2396613" cy="72000"/>
          </a:xfrm>
          <a:prstGeom prst="trapezoid">
            <a:avLst/>
          </a:prstGeom>
          <a:solidFill>
            <a:schemeClr val="accent3">
              <a:lumMod val="75000"/>
            </a:schemeClr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/>
          </a:p>
        </xdr:txBody>
      </xdr:sp>
      <xdr:sp macro="" textlink="">
        <xdr:nvSpPr>
          <xdr:cNvPr id="1059" name="Trapezoid 1058"/>
          <xdr:cNvSpPr/>
        </xdr:nvSpPr>
        <xdr:spPr>
          <a:xfrm>
            <a:off x="1265405" y="3700630"/>
            <a:ext cx="2594719" cy="72000"/>
          </a:xfrm>
          <a:prstGeom prst="trapezoid">
            <a:avLst/>
          </a:prstGeom>
          <a:solidFill>
            <a:schemeClr val="accent3">
              <a:lumMod val="75000"/>
            </a:schemeClr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/>
          </a:p>
        </xdr:txBody>
      </xdr:sp>
      <xdr:sp macro="" textlink="">
        <xdr:nvSpPr>
          <xdr:cNvPr id="1060" name="TextBox 1059"/>
          <xdr:cNvSpPr txBox="1"/>
        </xdr:nvSpPr>
        <xdr:spPr>
          <a:xfrm>
            <a:off x="1814607" y="1917970"/>
            <a:ext cx="372534" cy="28786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 sz="1200" b="1"/>
          </a:p>
        </xdr:txBody>
      </xdr:sp>
      <xdr:sp macro="" textlink="">
        <xdr:nvSpPr>
          <xdr:cNvPr id="1061" name="TextBox 1060"/>
          <xdr:cNvSpPr txBox="1"/>
        </xdr:nvSpPr>
        <xdr:spPr>
          <a:xfrm>
            <a:off x="2034904" y="1917970"/>
            <a:ext cx="372534" cy="28786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 sz="1200" b="1"/>
          </a:p>
        </xdr:txBody>
      </xdr:sp>
      <xdr:sp macro="" textlink="">
        <xdr:nvSpPr>
          <xdr:cNvPr id="1062" name="TextBox 1061"/>
          <xdr:cNvSpPr txBox="1"/>
        </xdr:nvSpPr>
        <xdr:spPr>
          <a:xfrm>
            <a:off x="2369800" y="1898670"/>
            <a:ext cx="372534" cy="28786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200" b="1"/>
              <a:t>2</a:t>
            </a:r>
          </a:p>
        </xdr:txBody>
      </xdr:sp>
      <xdr:sp macro="" textlink="">
        <xdr:nvSpPr>
          <xdr:cNvPr id="1064" name="TextBox 1063"/>
          <xdr:cNvSpPr txBox="1"/>
        </xdr:nvSpPr>
        <xdr:spPr>
          <a:xfrm>
            <a:off x="2695795" y="1917970"/>
            <a:ext cx="372534" cy="28786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 sz="1200" b="1"/>
          </a:p>
        </xdr:txBody>
      </xdr:sp>
      <xdr:sp macro="" textlink="">
        <xdr:nvSpPr>
          <xdr:cNvPr id="1065" name="TextBox 1064"/>
          <xdr:cNvSpPr txBox="1"/>
        </xdr:nvSpPr>
        <xdr:spPr>
          <a:xfrm>
            <a:off x="2916092" y="1917970"/>
            <a:ext cx="372534" cy="28786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 sz="1200" b="1"/>
          </a:p>
        </xdr:txBody>
      </xdr:sp>
      <xdr:sp macro="" textlink="">
        <xdr:nvSpPr>
          <xdr:cNvPr id="1066" name="TextBox 1065"/>
          <xdr:cNvSpPr txBox="1"/>
        </xdr:nvSpPr>
        <xdr:spPr>
          <a:xfrm>
            <a:off x="3136391" y="1917970"/>
            <a:ext cx="372534" cy="28786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200" b="1"/>
              <a:t>3</a:t>
            </a:r>
          </a:p>
        </xdr:txBody>
      </xdr:sp>
      <xdr:sp macro="" textlink="">
        <xdr:nvSpPr>
          <xdr:cNvPr id="1067" name="TextBox 1066"/>
          <xdr:cNvSpPr txBox="1"/>
        </xdr:nvSpPr>
        <xdr:spPr>
          <a:xfrm>
            <a:off x="1539413" y="2304822"/>
            <a:ext cx="372534" cy="28786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200" b="1"/>
              <a:t>1</a:t>
            </a:r>
          </a:p>
        </xdr:txBody>
      </xdr:sp>
      <xdr:sp macro="" textlink="">
        <xdr:nvSpPr>
          <xdr:cNvPr id="1068" name="TextBox 1067"/>
          <xdr:cNvSpPr txBox="1"/>
        </xdr:nvSpPr>
        <xdr:spPr>
          <a:xfrm>
            <a:off x="2023378" y="2295172"/>
            <a:ext cx="372534" cy="28786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200" b="1"/>
              <a:t>2</a:t>
            </a:r>
          </a:p>
        </xdr:txBody>
      </xdr:sp>
      <xdr:sp macro="" textlink="">
        <xdr:nvSpPr>
          <xdr:cNvPr id="1069" name="TextBox 1068"/>
          <xdr:cNvSpPr txBox="1"/>
        </xdr:nvSpPr>
        <xdr:spPr>
          <a:xfrm>
            <a:off x="2669692" y="2275872"/>
            <a:ext cx="372534" cy="28786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200" b="1"/>
              <a:t>3</a:t>
            </a:r>
          </a:p>
        </xdr:txBody>
      </xdr:sp>
      <xdr:sp macro="" textlink="">
        <xdr:nvSpPr>
          <xdr:cNvPr id="1070" name="TextBox 1069"/>
          <xdr:cNvSpPr txBox="1"/>
        </xdr:nvSpPr>
        <xdr:spPr>
          <a:xfrm>
            <a:off x="3115459" y="2266222"/>
            <a:ext cx="372534" cy="28786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200" b="1"/>
              <a:t>4</a:t>
            </a:r>
          </a:p>
        </xdr:txBody>
      </xdr:sp>
      <xdr:sp macro="" textlink="">
        <xdr:nvSpPr>
          <xdr:cNvPr id="1071" name="TextBox 1070"/>
          <xdr:cNvSpPr txBox="1"/>
        </xdr:nvSpPr>
        <xdr:spPr>
          <a:xfrm>
            <a:off x="2482089" y="2304822"/>
            <a:ext cx="372534" cy="28786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 sz="1200" b="1"/>
          </a:p>
        </xdr:txBody>
      </xdr:sp>
      <xdr:sp macro="" textlink="">
        <xdr:nvSpPr>
          <xdr:cNvPr id="1074" name="TextBox 1073"/>
          <xdr:cNvSpPr txBox="1"/>
        </xdr:nvSpPr>
        <xdr:spPr>
          <a:xfrm>
            <a:off x="3189098" y="2343422"/>
            <a:ext cx="372534" cy="28786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 sz="1200" b="1"/>
          </a:p>
        </xdr:txBody>
      </xdr:sp>
      <xdr:sp macro="" textlink="">
        <xdr:nvSpPr>
          <xdr:cNvPr id="1075" name="TextBox 1074"/>
          <xdr:cNvSpPr txBox="1"/>
        </xdr:nvSpPr>
        <xdr:spPr>
          <a:xfrm>
            <a:off x="1469678" y="2691674"/>
            <a:ext cx="372534" cy="28786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200" b="1"/>
              <a:t>1</a:t>
            </a:r>
          </a:p>
        </xdr:txBody>
      </xdr:sp>
      <xdr:sp macro="" textlink="">
        <xdr:nvSpPr>
          <xdr:cNvPr id="1076" name="TextBox 1075"/>
          <xdr:cNvSpPr txBox="1"/>
        </xdr:nvSpPr>
        <xdr:spPr>
          <a:xfrm>
            <a:off x="2061888" y="2701323"/>
            <a:ext cx="372534" cy="28786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200" b="1"/>
              <a:t>2</a:t>
            </a:r>
          </a:p>
        </xdr:txBody>
      </xdr:sp>
      <xdr:sp macro="" textlink="">
        <xdr:nvSpPr>
          <xdr:cNvPr id="1077" name="TextBox 1076"/>
          <xdr:cNvSpPr txBox="1"/>
        </xdr:nvSpPr>
        <xdr:spPr>
          <a:xfrm>
            <a:off x="2749595" y="2701323"/>
            <a:ext cx="372534" cy="28786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200" b="1"/>
              <a:t>3</a:t>
            </a:r>
          </a:p>
        </xdr:txBody>
      </xdr:sp>
      <xdr:sp macro="" textlink="">
        <xdr:nvSpPr>
          <xdr:cNvPr id="1078" name="TextBox 1077"/>
          <xdr:cNvSpPr txBox="1"/>
        </xdr:nvSpPr>
        <xdr:spPr>
          <a:xfrm>
            <a:off x="3246306" y="2643425"/>
            <a:ext cx="372534" cy="28786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200" b="1"/>
              <a:t>4</a:t>
            </a:r>
          </a:p>
        </xdr:txBody>
      </xdr:sp>
      <xdr:sp macro="" textlink="">
        <xdr:nvSpPr>
          <xdr:cNvPr id="1083" name="TextBox 1082"/>
          <xdr:cNvSpPr txBox="1"/>
        </xdr:nvSpPr>
        <xdr:spPr>
          <a:xfrm>
            <a:off x="1367379" y="3078526"/>
            <a:ext cx="372534" cy="28786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200" b="1"/>
              <a:t>1</a:t>
            </a:r>
          </a:p>
        </xdr:txBody>
      </xdr:sp>
      <xdr:sp macro="" textlink="">
        <xdr:nvSpPr>
          <xdr:cNvPr id="1084" name="TextBox 1083"/>
          <xdr:cNvSpPr txBox="1"/>
        </xdr:nvSpPr>
        <xdr:spPr>
          <a:xfrm>
            <a:off x="2055864" y="3049577"/>
            <a:ext cx="372534" cy="28786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200" b="1"/>
              <a:t>2</a:t>
            </a:r>
          </a:p>
        </xdr:txBody>
      </xdr:sp>
      <xdr:sp macro="" textlink="">
        <xdr:nvSpPr>
          <xdr:cNvPr id="1085" name="TextBox 1084"/>
          <xdr:cNvSpPr txBox="1"/>
        </xdr:nvSpPr>
        <xdr:spPr>
          <a:xfrm>
            <a:off x="2830297" y="3039927"/>
            <a:ext cx="372534" cy="28786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200" b="1"/>
              <a:t>3</a:t>
            </a:r>
          </a:p>
        </xdr:txBody>
      </xdr:sp>
      <xdr:sp macro="" textlink="">
        <xdr:nvSpPr>
          <xdr:cNvPr id="1086" name="TextBox 1085"/>
          <xdr:cNvSpPr txBox="1"/>
        </xdr:nvSpPr>
        <xdr:spPr>
          <a:xfrm>
            <a:off x="3327784" y="3049577"/>
            <a:ext cx="372534" cy="28786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200" b="1"/>
              <a:t>4</a:t>
            </a:r>
          </a:p>
        </xdr:txBody>
      </xdr:sp>
      <xdr:sp macro="" textlink="">
        <xdr:nvSpPr>
          <xdr:cNvPr id="1091" name="TextBox 1090"/>
          <xdr:cNvSpPr txBox="1"/>
        </xdr:nvSpPr>
        <xdr:spPr>
          <a:xfrm>
            <a:off x="1280388" y="3465378"/>
            <a:ext cx="372534" cy="28786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200" b="1"/>
              <a:t>1</a:t>
            </a:r>
          </a:p>
        </xdr:txBody>
      </xdr:sp>
      <xdr:sp macro="" textlink="">
        <xdr:nvSpPr>
          <xdr:cNvPr id="1092" name="TextBox 1091"/>
          <xdr:cNvSpPr txBox="1"/>
        </xdr:nvSpPr>
        <xdr:spPr>
          <a:xfrm>
            <a:off x="2034686" y="3446079"/>
            <a:ext cx="372534" cy="28786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200" b="1"/>
              <a:t>2</a:t>
            </a:r>
          </a:p>
        </xdr:txBody>
      </xdr:sp>
      <xdr:sp macro="" textlink="">
        <xdr:nvSpPr>
          <xdr:cNvPr id="1093" name="TextBox 1092"/>
          <xdr:cNvSpPr txBox="1"/>
        </xdr:nvSpPr>
        <xdr:spPr>
          <a:xfrm>
            <a:off x="2865384" y="3446079"/>
            <a:ext cx="372534" cy="28786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200" b="1"/>
              <a:t>3</a:t>
            </a:r>
          </a:p>
        </xdr:txBody>
      </xdr:sp>
      <xdr:sp macro="" textlink="">
        <xdr:nvSpPr>
          <xdr:cNvPr id="1094" name="TextBox 1093"/>
          <xdr:cNvSpPr txBox="1"/>
        </xdr:nvSpPr>
        <xdr:spPr>
          <a:xfrm>
            <a:off x="3428687" y="3436429"/>
            <a:ext cx="372534" cy="28786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200" b="1"/>
              <a:t>4</a:t>
            </a:r>
          </a:p>
        </xdr:txBody>
      </xdr:sp>
    </xdr:grpSp>
    <xdr:clientData/>
  </xdr:twoCellAnchor>
  <xdr:twoCellAnchor>
    <xdr:from>
      <xdr:col>1</xdr:col>
      <xdr:colOff>745836</xdr:colOff>
      <xdr:row>209</xdr:row>
      <xdr:rowOff>0</xdr:rowOff>
    </xdr:from>
    <xdr:to>
      <xdr:col>5</xdr:col>
      <xdr:colOff>586893</xdr:colOff>
      <xdr:row>231</xdr:row>
      <xdr:rowOff>77060</xdr:rowOff>
    </xdr:to>
    <xdr:grpSp>
      <xdr:nvGrpSpPr>
        <xdr:cNvPr id="349" name="Group 348"/>
        <xdr:cNvGrpSpPr/>
      </xdr:nvGrpSpPr>
      <xdr:grpSpPr>
        <a:xfrm>
          <a:off x="1581919" y="45561250"/>
          <a:ext cx="3629891" cy="4500893"/>
          <a:chOff x="3860858" y="1167408"/>
          <a:chExt cx="3554621" cy="2600657"/>
        </a:xfrm>
      </xdr:grpSpPr>
      <xdr:sp macro="" textlink="">
        <xdr:nvSpPr>
          <xdr:cNvPr id="350" name="TextBox 349"/>
          <xdr:cNvSpPr txBox="1"/>
        </xdr:nvSpPr>
        <xdr:spPr>
          <a:xfrm>
            <a:off x="6629215" y="3419281"/>
            <a:ext cx="372534" cy="28786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400" b="1"/>
              <a:t>19</a:t>
            </a:r>
          </a:p>
        </xdr:txBody>
      </xdr:sp>
      <xdr:grpSp>
        <xdr:nvGrpSpPr>
          <xdr:cNvPr id="351" name="Group 350"/>
          <xdr:cNvGrpSpPr/>
        </xdr:nvGrpSpPr>
        <xdr:grpSpPr>
          <a:xfrm>
            <a:off x="4176298" y="1408304"/>
            <a:ext cx="647605" cy="2058171"/>
            <a:chOff x="4253271" y="2752359"/>
            <a:chExt cx="647605" cy="2058171"/>
          </a:xfrm>
        </xdr:grpSpPr>
        <xdr:cxnSp macro="">
          <xdr:nvCxnSpPr>
            <xdr:cNvPr id="385" name="Straight Connector 384"/>
            <xdr:cNvCxnSpPr/>
          </xdr:nvCxnSpPr>
          <xdr:spPr>
            <a:xfrm flipH="1">
              <a:off x="4262797" y="2752359"/>
              <a:ext cx="551669" cy="2058171"/>
            </a:xfrm>
            <a:prstGeom prst="line">
              <a:avLst/>
            </a:prstGeom>
            <a:ln>
              <a:solidFill>
                <a:schemeClr val="tx1"/>
              </a:solidFill>
            </a:ln>
            <a:effectLst/>
          </xdr:spPr>
          <xdr:style>
            <a:lnRef idx="2">
              <a:schemeClr val="accent1"/>
            </a:lnRef>
            <a:fillRef idx="0">
              <a:schemeClr val="accent1"/>
            </a:fillRef>
            <a:effectRef idx="1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86" name="Straight Connector 385"/>
            <xdr:cNvCxnSpPr/>
          </xdr:nvCxnSpPr>
          <xdr:spPr>
            <a:xfrm flipH="1">
              <a:off x="4341057" y="2752359"/>
              <a:ext cx="551669" cy="2058171"/>
            </a:xfrm>
            <a:prstGeom prst="line">
              <a:avLst/>
            </a:prstGeom>
            <a:ln>
              <a:solidFill>
                <a:schemeClr val="tx1"/>
              </a:solidFill>
            </a:ln>
            <a:effectLst/>
          </xdr:spPr>
          <xdr:style>
            <a:lnRef idx="2">
              <a:schemeClr val="accent1"/>
            </a:lnRef>
            <a:fillRef idx="0">
              <a:schemeClr val="accent1"/>
            </a:fillRef>
            <a:effectRef idx="1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87" name="Straight Connector 386"/>
            <xdr:cNvCxnSpPr/>
          </xdr:nvCxnSpPr>
          <xdr:spPr>
            <a:xfrm>
              <a:off x="4800600" y="2761884"/>
              <a:ext cx="100276" cy="0"/>
            </a:xfrm>
            <a:prstGeom prst="line">
              <a:avLst/>
            </a:prstGeom>
            <a:ln>
              <a:solidFill>
                <a:schemeClr val="tx1"/>
              </a:solidFill>
            </a:ln>
            <a:effectLst/>
          </xdr:spPr>
          <xdr:style>
            <a:lnRef idx="2">
              <a:schemeClr val="accent1"/>
            </a:lnRef>
            <a:fillRef idx="0">
              <a:schemeClr val="accent1"/>
            </a:fillRef>
            <a:effectRef idx="1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88" name="Straight Connector 387"/>
            <xdr:cNvCxnSpPr/>
          </xdr:nvCxnSpPr>
          <xdr:spPr>
            <a:xfrm>
              <a:off x="4253271" y="4801005"/>
              <a:ext cx="100276" cy="0"/>
            </a:xfrm>
            <a:prstGeom prst="line">
              <a:avLst/>
            </a:prstGeom>
            <a:ln>
              <a:solidFill>
                <a:schemeClr val="tx1"/>
              </a:solidFill>
            </a:ln>
            <a:effectLst/>
          </xdr:spPr>
          <xdr:style>
            <a:lnRef idx="2">
              <a:schemeClr val="accent1"/>
            </a:lnRef>
            <a:fillRef idx="0">
              <a:schemeClr val="accent1"/>
            </a:fillRef>
            <a:effectRef idx="1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352" name="Group 351"/>
          <xdr:cNvGrpSpPr/>
        </xdr:nvGrpSpPr>
        <xdr:grpSpPr>
          <a:xfrm flipH="1">
            <a:off x="6364913" y="1408304"/>
            <a:ext cx="647605" cy="2058171"/>
            <a:chOff x="4253271" y="2752359"/>
            <a:chExt cx="647605" cy="2058171"/>
          </a:xfrm>
        </xdr:grpSpPr>
        <xdr:cxnSp macro="">
          <xdr:nvCxnSpPr>
            <xdr:cNvPr id="381" name="Straight Connector 380"/>
            <xdr:cNvCxnSpPr/>
          </xdr:nvCxnSpPr>
          <xdr:spPr>
            <a:xfrm flipH="1">
              <a:off x="4262796" y="2752359"/>
              <a:ext cx="551669" cy="2058171"/>
            </a:xfrm>
            <a:prstGeom prst="line">
              <a:avLst/>
            </a:prstGeom>
            <a:ln>
              <a:solidFill>
                <a:schemeClr val="tx1"/>
              </a:solidFill>
            </a:ln>
            <a:effectLst/>
          </xdr:spPr>
          <xdr:style>
            <a:lnRef idx="2">
              <a:schemeClr val="accent1"/>
            </a:lnRef>
            <a:fillRef idx="0">
              <a:schemeClr val="accent1"/>
            </a:fillRef>
            <a:effectRef idx="1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82" name="Straight Connector 381"/>
            <xdr:cNvCxnSpPr/>
          </xdr:nvCxnSpPr>
          <xdr:spPr>
            <a:xfrm flipH="1">
              <a:off x="4341056" y="2752359"/>
              <a:ext cx="551669" cy="2058171"/>
            </a:xfrm>
            <a:prstGeom prst="line">
              <a:avLst/>
            </a:prstGeom>
            <a:ln>
              <a:solidFill>
                <a:schemeClr val="tx1"/>
              </a:solidFill>
            </a:ln>
            <a:effectLst/>
          </xdr:spPr>
          <xdr:style>
            <a:lnRef idx="2">
              <a:schemeClr val="accent1"/>
            </a:lnRef>
            <a:fillRef idx="0">
              <a:schemeClr val="accent1"/>
            </a:fillRef>
            <a:effectRef idx="1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83" name="Straight Connector 382"/>
            <xdr:cNvCxnSpPr/>
          </xdr:nvCxnSpPr>
          <xdr:spPr>
            <a:xfrm>
              <a:off x="4800600" y="2761884"/>
              <a:ext cx="100276" cy="0"/>
            </a:xfrm>
            <a:prstGeom prst="line">
              <a:avLst/>
            </a:prstGeom>
            <a:ln>
              <a:solidFill>
                <a:schemeClr val="tx1"/>
              </a:solidFill>
            </a:ln>
            <a:effectLst/>
          </xdr:spPr>
          <xdr:style>
            <a:lnRef idx="2">
              <a:schemeClr val="accent1"/>
            </a:lnRef>
            <a:fillRef idx="0">
              <a:schemeClr val="accent1"/>
            </a:fillRef>
            <a:effectRef idx="1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84" name="Straight Connector 383"/>
            <xdr:cNvCxnSpPr/>
          </xdr:nvCxnSpPr>
          <xdr:spPr>
            <a:xfrm>
              <a:off x="4253271" y="4801005"/>
              <a:ext cx="100276" cy="0"/>
            </a:xfrm>
            <a:prstGeom prst="line">
              <a:avLst/>
            </a:prstGeom>
            <a:ln>
              <a:solidFill>
                <a:schemeClr val="tx1"/>
              </a:solidFill>
            </a:ln>
            <a:effectLst/>
          </xdr:spPr>
          <xdr:style>
            <a:lnRef idx="2">
              <a:schemeClr val="accent1"/>
            </a:lnRef>
            <a:fillRef idx="0">
              <a:schemeClr val="accent1"/>
            </a:fillRef>
            <a:effectRef idx="1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353" name="Group 352"/>
          <xdr:cNvGrpSpPr/>
        </xdr:nvGrpSpPr>
        <xdr:grpSpPr>
          <a:xfrm>
            <a:off x="4775236" y="1414654"/>
            <a:ext cx="1620482" cy="121132"/>
            <a:chOff x="4809802" y="1401954"/>
            <a:chExt cx="1544311" cy="121132"/>
          </a:xfrm>
        </xdr:grpSpPr>
        <xdr:cxnSp macro="">
          <xdr:nvCxnSpPr>
            <xdr:cNvPr id="377" name="Straight Connector 376"/>
            <xdr:cNvCxnSpPr/>
          </xdr:nvCxnSpPr>
          <xdr:spPr>
            <a:xfrm flipH="1">
              <a:off x="4819328" y="1405129"/>
              <a:ext cx="30979" cy="117957"/>
            </a:xfrm>
            <a:prstGeom prst="line">
              <a:avLst/>
            </a:prstGeom>
            <a:ln>
              <a:solidFill>
                <a:schemeClr val="tx1"/>
              </a:solidFill>
            </a:ln>
            <a:effectLst/>
          </xdr:spPr>
          <xdr:style>
            <a:lnRef idx="2">
              <a:schemeClr val="accent1"/>
            </a:lnRef>
            <a:fillRef idx="0">
              <a:schemeClr val="accent1"/>
            </a:fillRef>
            <a:effectRef idx="1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78" name="Straight Connector 377"/>
            <xdr:cNvCxnSpPr/>
          </xdr:nvCxnSpPr>
          <xdr:spPr>
            <a:xfrm flipV="1">
              <a:off x="4840781" y="1405130"/>
              <a:ext cx="1505563" cy="3175"/>
            </a:xfrm>
            <a:prstGeom prst="line">
              <a:avLst/>
            </a:prstGeom>
            <a:ln>
              <a:solidFill>
                <a:schemeClr val="tx1"/>
              </a:solidFill>
            </a:ln>
            <a:effectLst/>
          </xdr:spPr>
          <xdr:style>
            <a:lnRef idx="2">
              <a:schemeClr val="accent1"/>
            </a:lnRef>
            <a:fillRef idx="0">
              <a:schemeClr val="accent1"/>
            </a:fillRef>
            <a:effectRef idx="1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79" name="Straight Connector 378"/>
            <xdr:cNvCxnSpPr/>
          </xdr:nvCxnSpPr>
          <xdr:spPr>
            <a:xfrm>
              <a:off x="6337300" y="1401954"/>
              <a:ext cx="16813" cy="114782"/>
            </a:xfrm>
            <a:prstGeom prst="line">
              <a:avLst/>
            </a:prstGeom>
            <a:ln>
              <a:solidFill>
                <a:schemeClr val="tx1"/>
              </a:solidFill>
            </a:ln>
            <a:effectLst/>
          </xdr:spPr>
          <xdr:style>
            <a:lnRef idx="2">
              <a:schemeClr val="accent1"/>
            </a:lnRef>
            <a:fillRef idx="0">
              <a:schemeClr val="accent1"/>
            </a:fillRef>
            <a:effectRef idx="1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80" name="Straight Connector 379"/>
            <xdr:cNvCxnSpPr/>
          </xdr:nvCxnSpPr>
          <xdr:spPr>
            <a:xfrm flipV="1">
              <a:off x="4809802" y="1510386"/>
              <a:ext cx="1536542" cy="6350"/>
            </a:xfrm>
            <a:prstGeom prst="line">
              <a:avLst/>
            </a:prstGeom>
            <a:ln>
              <a:solidFill>
                <a:schemeClr val="tx1"/>
              </a:solidFill>
            </a:ln>
            <a:effectLst/>
          </xdr:spPr>
          <xdr:style>
            <a:lnRef idx="2">
              <a:schemeClr val="accent1"/>
            </a:lnRef>
            <a:fillRef idx="0">
              <a:schemeClr val="accent1"/>
            </a:fillRef>
            <a:effectRef idx="1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354" name="Group 353"/>
          <xdr:cNvGrpSpPr/>
        </xdr:nvGrpSpPr>
        <xdr:grpSpPr>
          <a:xfrm>
            <a:off x="4241756" y="3345344"/>
            <a:ext cx="2670428" cy="121132"/>
            <a:chOff x="4809802" y="1401954"/>
            <a:chExt cx="1544311" cy="121132"/>
          </a:xfrm>
        </xdr:grpSpPr>
        <xdr:cxnSp macro="">
          <xdr:nvCxnSpPr>
            <xdr:cNvPr id="373" name="Straight Connector 372"/>
            <xdr:cNvCxnSpPr/>
          </xdr:nvCxnSpPr>
          <xdr:spPr>
            <a:xfrm flipH="1">
              <a:off x="4819328" y="1405129"/>
              <a:ext cx="30979" cy="117957"/>
            </a:xfrm>
            <a:prstGeom prst="line">
              <a:avLst/>
            </a:prstGeom>
            <a:ln>
              <a:solidFill>
                <a:schemeClr val="tx1"/>
              </a:solidFill>
            </a:ln>
            <a:effectLst/>
          </xdr:spPr>
          <xdr:style>
            <a:lnRef idx="2">
              <a:schemeClr val="accent1"/>
            </a:lnRef>
            <a:fillRef idx="0">
              <a:schemeClr val="accent1"/>
            </a:fillRef>
            <a:effectRef idx="1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74" name="Straight Connector 373"/>
            <xdr:cNvCxnSpPr/>
          </xdr:nvCxnSpPr>
          <xdr:spPr>
            <a:xfrm flipV="1">
              <a:off x="4840781" y="1405130"/>
              <a:ext cx="1505563" cy="3175"/>
            </a:xfrm>
            <a:prstGeom prst="line">
              <a:avLst/>
            </a:prstGeom>
            <a:ln>
              <a:solidFill>
                <a:schemeClr val="tx1"/>
              </a:solidFill>
            </a:ln>
            <a:effectLst/>
          </xdr:spPr>
          <xdr:style>
            <a:lnRef idx="2">
              <a:schemeClr val="accent1"/>
            </a:lnRef>
            <a:fillRef idx="0">
              <a:schemeClr val="accent1"/>
            </a:fillRef>
            <a:effectRef idx="1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75" name="Straight Connector 374"/>
            <xdr:cNvCxnSpPr/>
          </xdr:nvCxnSpPr>
          <xdr:spPr>
            <a:xfrm>
              <a:off x="6337300" y="1401954"/>
              <a:ext cx="16813" cy="114782"/>
            </a:xfrm>
            <a:prstGeom prst="line">
              <a:avLst/>
            </a:prstGeom>
            <a:ln>
              <a:solidFill>
                <a:schemeClr val="tx1"/>
              </a:solidFill>
            </a:ln>
            <a:effectLst/>
          </xdr:spPr>
          <xdr:style>
            <a:lnRef idx="2">
              <a:schemeClr val="accent1"/>
            </a:lnRef>
            <a:fillRef idx="0">
              <a:schemeClr val="accent1"/>
            </a:fillRef>
            <a:effectRef idx="1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76" name="Straight Connector 375"/>
            <xdr:cNvCxnSpPr/>
          </xdr:nvCxnSpPr>
          <xdr:spPr>
            <a:xfrm flipV="1">
              <a:off x="4809802" y="1510386"/>
              <a:ext cx="1536542" cy="6350"/>
            </a:xfrm>
            <a:prstGeom prst="line">
              <a:avLst/>
            </a:prstGeom>
            <a:ln>
              <a:solidFill>
                <a:schemeClr val="tx1"/>
              </a:solidFill>
            </a:ln>
            <a:effectLst/>
          </xdr:spPr>
          <xdr:style>
            <a:lnRef idx="2">
              <a:schemeClr val="accent1"/>
            </a:lnRef>
            <a:fillRef idx="0">
              <a:schemeClr val="accent1"/>
            </a:fillRef>
            <a:effectRef idx="1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355" name="TextBox 354"/>
          <xdr:cNvSpPr txBox="1"/>
        </xdr:nvSpPr>
        <xdr:spPr>
          <a:xfrm>
            <a:off x="5841006" y="3413748"/>
            <a:ext cx="372534" cy="28786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400" b="1"/>
              <a:t>18</a:t>
            </a:r>
          </a:p>
        </xdr:txBody>
      </xdr:sp>
      <xdr:sp macro="" textlink="">
        <xdr:nvSpPr>
          <xdr:cNvPr id="357" name="TextBox 356"/>
          <xdr:cNvSpPr txBox="1"/>
        </xdr:nvSpPr>
        <xdr:spPr>
          <a:xfrm>
            <a:off x="4973532" y="3480198"/>
            <a:ext cx="372534" cy="28786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400" b="1"/>
              <a:t>17</a:t>
            </a:r>
          </a:p>
          <a:p>
            <a:pPr algn="ctr"/>
            <a:endParaRPr lang="en-US" sz="1400" b="1"/>
          </a:p>
        </xdr:txBody>
      </xdr:sp>
      <xdr:sp macro="" textlink="">
        <xdr:nvSpPr>
          <xdr:cNvPr id="358" name="TextBox 357"/>
          <xdr:cNvSpPr txBox="1"/>
        </xdr:nvSpPr>
        <xdr:spPr>
          <a:xfrm>
            <a:off x="4236942" y="3413747"/>
            <a:ext cx="372534" cy="28786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400" b="1"/>
              <a:t>16</a:t>
            </a:r>
          </a:p>
        </xdr:txBody>
      </xdr:sp>
      <xdr:sp macro="" textlink="">
        <xdr:nvSpPr>
          <xdr:cNvPr id="359" name="TextBox 358"/>
          <xdr:cNvSpPr txBox="1"/>
        </xdr:nvSpPr>
        <xdr:spPr>
          <a:xfrm>
            <a:off x="3860858" y="3176324"/>
            <a:ext cx="372534" cy="28786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400" b="1"/>
              <a:t>15</a:t>
            </a:r>
          </a:p>
        </xdr:txBody>
      </xdr:sp>
      <xdr:sp macro="" textlink="">
        <xdr:nvSpPr>
          <xdr:cNvPr id="360" name="TextBox 359"/>
          <xdr:cNvSpPr txBox="1"/>
        </xdr:nvSpPr>
        <xdr:spPr>
          <a:xfrm>
            <a:off x="3944857" y="2841488"/>
            <a:ext cx="372534" cy="28786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400" b="1"/>
              <a:t>14</a:t>
            </a:r>
          </a:p>
        </xdr:txBody>
      </xdr:sp>
      <xdr:sp macro="" textlink="">
        <xdr:nvSpPr>
          <xdr:cNvPr id="361" name="TextBox 360"/>
          <xdr:cNvSpPr txBox="1"/>
        </xdr:nvSpPr>
        <xdr:spPr>
          <a:xfrm>
            <a:off x="3997537" y="2484517"/>
            <a:ext cx="372534" cy="28786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400" b="1"/>
              <a:t>13</a:t>
            </a:r>
          </a:p>
        </xdr:txBody>
      </xdr:sp>
      <xdr:sp macro="" textlink="">
        <xdr:nvSpPr>
          <xdr:cNvPr id="363" name="TextBox 362"/>
          <xdr:cNvSpPr txBox="1"/>
        </xdr:nvSpPr>
        <xdr:spPr>
          <a:xfrm>
            <a:off x="4095299" y="2133082"/>
            <a:ext cx="372534" cy="28786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400" b="1"/>
              <a:t>12</a:t>
            </a:r>
          </a:p>
        </xdr:txBody>
      </xdr:sp>
      <xdr:sp macro="" textlink="">
        <xdr:nvSpPr>
          <xdr:cNvPr id="364" name="TextBox 363"/>
          <xdr:cNvSpPr txBox="1"/>
        </xdr:nvSpPr>
        <xdr:spPr>
          <a:xfrm>
            <a:off x="5439469" y="1167408"/>
            <a:ext cx="372534" cy="28786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400" b="1"/>
              <a:t>8</a:t>
            </a:r>
          </a:p>
        </xdr:txBody>
      </xdr:sp>
      <xdr:sp macro="" textlink="">
        <xdr:nvSpPr>
          <xdr:cNvPr id="365" name="TextBox 364"/>
          <xdr:cNvSpPr txBox="1"/>
        </xdr:nvSpPr>
        <xdr:spPr>
          <a:xfrm>
            <a:off x="6149434" y="1172908"/>
            <a:ext cx="372534" cy="28786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400" b="1"/>
              <a:t>7</a:t>
            </a:r>
          </a:p>
        </xdr:txBody>
      </xdr:sp>
      <xdr:sp macro="" textlink="">
        <xdr:nvSpPr>
          <xdr:cNvPr id="366" name="TextBox 365"/>
          <xdr:cNvSpPr txBox="1"/>
        </xdr:nvSpPr>
        <xdr:spPr>
          <a:xfrm>
            <a:off x="4229722" y="1770578"/>
            <a:ext cx="372534" cy="28786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400" b="1"/>
              <a:t>11</a:t>
            </a:r>
          </a:p>
        </xdr:txBody>
      </xdr:sp>
      <xdr:sp macro="" textlink="">
        <xdr:nvSpPr>
          <xdr:cNvPr id="367" name="TextBox 366"/>
          <xdr:cNvSpPr txBox="1"/>
        </xdr:nvSpPr>
        <xdr:spPr>
          <a:xfrm>
            <a:off x="6704849" y="1776240"/>
            <a:ext cx="372534" cy="28786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400" b="1"/>
              <a:t>5</a:t>
            </a:r>
          </a:p>
        </xdr:txBody>
      </xdr:sp>
      <xdr:sp macro="" textlink="">
        <xdr:nvSpPr>
          <xdr:cNvPr id="368" name="TextBox 367"/>
          <xdr:cNvSpPr txBox="1"/>
        </xdr:nvSpPr>
        <xdr:spPr>
          <a:xfrm>
            <a:off x="4699344" y="1172908"/>
            <a:ext cx="372534" cy="28786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400" b="1"/>
              <a:t>9</a:t>
            </a:r>
          </a:p>
        </xdr:txBody>
      </xdr:sp>
      <xdr:sp macro="" textlink="">
        <xdr:nvSpPr>
          <xdr:cNvPr id="369" name="TextBox 368"/>
          <xdr:cNvSpPr txBox="1"/>
        </xdr:nvSpPr>
        <xdr:spPr>
          <a:xfrm>
            <a:off x="6867889" y="2479928"/>
            <a:ext cx="372534" cy="28786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400" b="1"/>
              <a:t>3</a:t>
            </a:r>
          </a:p>
        </xdr:txBody>
      </xdr:sp>
      <xdr:sp macro="" textlink="">
        <xdr:nvSpPr>
          <xdr:cNvPr id="370" name="TextBox 369"/>
          <xdr:cNvSpPr txBox="1"/>
        </xdr:nvSpPr>
        <xdr:spPr>
          <a:xfrm>
            <a:off x="6796894" y="2130833"/>
            <a:ext cx="372534" cy="28786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400" b="1"/>
              <a:t>4</a:t>
            </a:r>
          </a:p>
        </xdr:txBody>
      </xdr:sp>
      <xdr:sp macro="" textlink="">
        <xdr:nvSpPr>
          <xdr:cNvPr id="371" name="TextBox 370"/>
          <xdr:cNvSpPr txBox="1"/>
        </xdr:nvSpPr>
        <xdr:spPr>
          <a:xfrm>
            <a:off x="6939659" y="2818025"/>
            <a:ext cx="372534" cy="28786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400" b="1"/>
              <a:t>2</a:t>
            </a:r>
          </a:p>
        </xdr:txBody>
      </xdr:sp>
      <xdr:sp macro="" textlink="">
        <xdr:nvSpPr>
          <xdr:cNvPr id="372" name="TextBox 371"/>
          <xdr:cNvSpPr txBox="1"/>
        </xdr:nvSpPr>
        <xdr:spPr>
          <a:xfrm>
            <a:off x="7042945" y="3178112"/>
            <a:ext cx="372534" cy="28786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400" b="1"/>
              <a:t>1</a:t>
            </a:r>
          </a:p>
        </xdr:txBody>
      </xdr:sp>
    </xdr:grpSp>
    <xdr:clientData/>
  </xdr:twoCellAnchor>
  <xdr:twoCellAnchor>
    <xdr:from>
      <xdr:col>4</xdr:col>
      <xdr:colOff>214982</xdr:colOff>
      <xdr:row>212</xdr:row>
      <xdr:rowOff>57048</xdr:rowOff>
    </xdr:from>
    <xdr:to>
      <xdr:col>5</xdr:col>
      <xdr:colOff>157561</xdr:colOff>
      <xdr:row>227</xdr:row>
      <xdr:rowOff>103174</xdr:rowOff>
    </xdr:to>
    <xdr:grpSp>
      <xdr:nvGrpSpPr>
        <xdr:cNvPr id="2" name="Group 1"/>
        <xdr:cNvGrpSpPr/>
      </xdr:nvGrpSpPr>
      <xdr:grpSpPr>
        <a:xfrm rot="221437">
          <a:off x="4003815" y="46221548"/>
          <a:ext cx="778663" cy="3062376"/>
          <a:chOff x="6362828" y="37894747"/>
          <a:chExt cx="441343" cy="1541236"/>
        </a:xfrm>
      </xdr:grpSpPr>
      <xdr:cxnSp macro="">
        <xdr:nvCxnSpPr>
          <xdr:cNvPr id="439" name="Straight Connector 438"/>
          <xdr:cNvCxnSpPr/>
        </xdr:nvCxnSpPr>
        <xdr:spPr>
          <a:xfrm flipH="1">
            <a:off x="6643402" y="39273172"/>
            <a:ext cx="119109" cy="105755"/>
          </a:xfrm>
          <a:prstGeom prst="line">
            <a:avLst/>
          </a:prstGeom>
          <a:ln w="38100">
            <a:solidFill>
              <a:srgbClr val="002060"/>
            </a:solidFill>
          </a:ln>
          <a:effectLst/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0" name="Straight Connector 439"/>
          <xdr:cNvCxnSpPr/>
        </xdr:nvCxnSpPr>
        <xdr:spPr>
          <a:xfrm>
            <a:off x="6643111" y="39374359"/>
            <a:ext cx="161060" cy="61624"/>
          </a:xfrm>
          <a:prstGeom prst="line">
            <a:avLst/>
          </a:prstGeom>
          <a:ln w="38100">
            <a:solidFill>
              <a:srgbClr val="002060"/>
            </a:solidFill>
          </a:ln>
          <a:effectLst/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41" name="Arc 440"/>
          <xdr:cNvSpPr/>
        </xdr:nvSpPr>
        <xdr:spPr>
          <a:xfrm>
            <a:off x="6362828" y="37894747"/>
            <a:ext cx="118724" cy="133891"/>
          </a:xfrm>
          <a:prstGeom prst="arc">
            <a:avLst>
              <a:gd name="adj1" fmla="val 4093800"/>
              <a:gd name="adj2" fmla="val 15657073"/>
            </a:avLst>
          </a:prstGeom>
          <a:ln w="38100">
            <a:solidFill>
              <a:srgbClr val="002060"/>
            </a:solidFill>
          </a:ln>
          <a:effectLst/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/>
          </a:p>
        </xdr:txBody>
      </xdr:sp>
    </xdr:grpSp>
    <xdr:clientData/>
  </xdr:twoCellAnchor>
  <xdr:twoCellAnchor>
    <xdr:from>
      <xdr:col>0</xdr:col>
      <xdr:colOff>808182</xdr:colOff>
      <xdr:row>6</xdr:row>
      <xdr:rowOff>202043</xdr:rowOff>
    </xdr:from>
    <xdr:to>
      <xdr:col>13</xdr:col>
      <xdr:colOff>250151</xdr:colOff>
      <xdr:row>22</xdr:row>
      <xdr:rowOff>185629</xdr:rowOff>
    </xdr:to>
    <xdr:grpSp>
      <xdr:nvGrpSpPr>
        <xdr:cNvPr id="4" name="Group 3"/>
        <xdr:cNvGrpSpPr/>
      </xdr:nvGrpSpPr>
      <xdr:grpSpPr>
        <a:xfrm>
          <a:off x="808182" y="2107043"/>
          <a:ext cx="10596802" cy="3200919"/>
          <a:chOff x="808182" y="2116664"/>
          <a:chExt cx="10583333" cy="3216313"/>
        </a:xfrm>
      </xdr:grpSpPr>
      <xdr:pic>
        <xdr:nvPicPr>
          <xdr:cNvPr id="43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8182" y="2126288"/>
            <a:ext cx="2239591" cy="3184621"/>
          </a:xfrm>
          <a:prstGeom prst="rect">
            <a:avLst/>
          </a:prstGeom>
          <a:noFill/>
          <a:ln>
            <a:solidFill>
              <a:schemeClr val="bg1">
                <a:lumMod val="75000"/>
              </a:schemeClr>
            </a:solidFill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42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511742" y="2128236"/>
            <a:ext cx="2238221" cy="3182672"/>
          </a:xfrm>
          <a:prstGeom prst="rect">
            <a:avLst/>
          </a:prstGeom>
          <a:noFill/>
          <a:ln>
            <a:solidFill>
              <a:schemeClr val="bg1">
                <a:lumMod val="75000"/>
              </a:schemeClr>
            </a:solidFill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43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321136" y="2116666"/>
            <a:ext cx="2241741" cy="3177310"/>
          </a:xfrm>
          <a:prstGeom prst="rect">
            <a:avLst/>
          </a:prstGeom>
          <a:noFill/>
          <a:ln>
            <a:solidFill>
              <a:schemeClr val="bg1">
                <a:lumMod val="75000"/>
              </a:schemeClr>
            </a:solidFill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44" name="Imagen 5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59394" y="2116664"/>
            <a:ext cx="2232121" cy="3216313"/>
          </a:xfrm>
          <a:prstGeom prst="rect">
            <a:avLst/>
          </a:prstGeom>
          <a:noFill/>
          <a:ln>
            <a:solidFill>
              <a:schemeClr val="bg1">
                <a:lumMod val="75000"/>
              </a:schemeClr>
            </a:solidFill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2</xdr:col>
      <xdr:colOff>259773</xdr:colOff>
      <xdr:row>28</xdr:row>
      <xdr:rowOff>163561</xdr:rowOff>
    </xdr:from>
    <xdr:to>
      <xdr:col>4</xdr:col>
      <xdr:colOff>798561</xdr:colOff>
      <xdr:row>44</xdr:row>
      <xdr:rowOff>165750</xdr:rowOff>
    </xdr:to>
    <xdr:pic>
      <xdr:nvPicPr>
        <xdr:cNvPr id="438" name="Imagen 4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268" b="3001"/>
        <a:stretch/>
      </xdr:blipFill>
      <xdr:spPr bwMode="auto">
        <a:xfrm>
          <a:off x="2078182" y="6792576"/>
          <a:ext cx="2501515" cy="32349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461818</xdr:colOff>
      <xdr:row>104</xdr:row>
      <xdr:rowOff>211668</xdr:rowOff>
    </xdr:from>
    <xdr:to>
      <xdr:col>5</xdr:col>
      <xdr:colOff>38484</xdr:colOff>
      <xdr:row>127</xdr:row>
      <xdr:rowOff>0</xdr:rowOff>
    </xdr:to>
    <xdr:grpSp>
      <xdr:nvGrpSpPr>
        <xdr:cNvPr id="736" name="Group 735"/>
        <xdr:cNvGrpSpPr/>
      </xdr:nvGrpSpPr>
      <xdr:grpSpPr>
        <a:xfrm>
          <a:off x="1297901" y="22912918"/>
          <a:ext cx="3365500" cy="4455582"/>
          <a:chOff x="1432598" y="23329660"/>
          <a:chExt cx="3249019" cy="4025473"/>
        </a:xfrm>
      </xdr:grpSpPr>
      <xdr:sp macro="" textlink="">
        <xdr:nvSpPr>
          <xdr:cNvPr id="737" name="TextBox 736"/>
          <xdr:cNvSpPr txBox="1"/>
        </xdr:nvSpPr>
        <xdr:spPr>
          <a:xfrm>
            <a:off x="1509568" y="26909569"/>
            <a:ext cx="373692" cy="445564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200" b="1">
                <a:solidFill>
                  <a:srgbClr val="FF0000"/>
                </a:solidFill>
              </a:rPr>
              <a:t>15</a:t>
            </a:r>
          </a:p>
        </xdr:txBody>
      </xdr:sp>
      <xdr:grpSp>
        <xdr:nvGrpSpPr>
          <xdr:cNvPr id="738" name="Group 737"/>
          <xdr:cNvGrpSpPr/>
        </xdr:nvGrpSpPr>
        <xdr:grpSpPr>
          <a:xfrm>
            <a:off x="1432598" y="23329660"/>
            <a:ext cx="3249019" cy="3970705"/>
            <a:chOff x="1432598" y="23329660"/>
            <a:chExt cx="3249019" cy="3970705"/>
          </a:xfrm>
        </xdr:grpSpPr>
        <xdr:grpSp>
          <xdr:nvGrpSpPr>
            <xdr:cNvPr id="739" name="Group 738"/>
            <xdr:cNvGrpSpPr/>
          </xdr:nvGrpSpPr>
          <xdr:grpSpPr>
            <a:xfrm>
              <a:off x="1432598" y="23329660"/>
              <a:ext cx="3249019" cy="3970705"/>
              <a:chOff x="1090132" y="1808033"/>
              <a:chExt cx="3219385" cy="2467631"/>
            </a:xfrm>
          </xdr:grpSpPr>
          <xdr:sp macro="" textlink="">
            <xdr:nvSpPr>
              <xdr:cNvPr id="742" name="TextBox 741"/>
              <xdr:cNvSpPr txBox="1"/>
            </xdr:nvSpPr>
            <xdr:spPr>
              <a:xfrm>
                <a:off x="2507722" y="1808033"/>
                <a:ext cx="813176" cy="369332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b="1">
                    <a:solidFill>
                      <a:srgbClr val="0000FF"/>
                    </a:solidFill>
                  </a:rPr>
                  <a:t>point</a:t>
                </a:r>
              </a:p>
            </xdr:txBody>
          </xdr:sp>
          <xdr:sp macro="" textlink="">
            <xdr:nvSpPr>
              <xdr:cNvPr id="743" name="Trapezoid 742"/>
              <xdr:cNvSpPr/>
            </xdr:nvSpPr>
            <xdr:spPr>
              <a:xfrm>
                <a:off x="1629817" y="2258867"/>
                <a:ext cx="2679700" cy="2016797"/>
              </a:xfrm>
              <a:prstGeom prst="trapezoid">
                <a:avLst/>
              </a:prstGeom>
              <a:solidFill>
                <a:schemeClr val="accent6"/>
              </a:solidFill>
              <a:ln w="19050" cmpd="sng">
                <a:solidFill>
                  <a:schemeClr val="tx1"/>
                </a:solidFill>
              </a:ln>
              <a:effectLst/>
            </xdr:spPr>
            <xdr:style>
              <a:lnRef idx="1">
                <a:schemeClr val="accent1"/>
              </a:lnRef>
              <a:fillRef idx="3">
                <a:schemeClr val="accent1"/>
              </a:fillRef>
              <a:effectRef idx="2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t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/>
                <a:endParaRPr lang="en-US" sz="1100"/>
              </a:p>
            </xdr:txBody>
          </xdr:sp>
          <xdr:cxnSp macro="">
            <xdr:nvCxnSpPr>
              <xdr:cNvPr id="744" name="Straight Connector 743"/>
              <xdr:cNvCxnSpPr/>
            </xdr:nvCxnSpPr>
            <xdr:spPr>
              <a:xfrm>
                <a:off x="2275089" y="2352821"/>
                <a:ext cx="1376077" cy="4801"/>
              </a:xfrm>
              <a:prstGeom prst="line">
                <a:avLst/>
              </a:prstGeom>
              <a:ln w="12700" cmpd="sng">
                <a:solidFill>
                  <a:schemeClr val="tx1"/>
                </a:solidFill>
              </a:ln>
              <a:effectLst/>
            </xdr:spPr>
            <xdr:style>
              <a:lnRef idx="2">
                <a:schemeClr val="accent1"/>
              </a:lnRef>
              <a:fillRef idx="0">
                <a:schemeClr val="accent1"/>
              </a:fillRef>
              <a:effectRef idx="1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745" name="Straight Connector 744"/>
              <xdr:cNvCxnSpPr/>
            </xdr:nvCxnSpPr>
            <xdr:spPr>
              <a:xfrm>
                <a:off x="2103079" y="2889086"/>
                <a:ext cx="1729653" cy="11912"/>
              </a:xfrm>
              <a:prstGeom prst="line">
                <a:avLst/>
              </a:prstGeom>
              <a:ln w="12700" cmpd="sng">
                <a:solidFill>
                  <a:schemeClr val="tx1"/>
                </a:solidFill>
              </a:ln>
              <a:effectLst/>
            </xdr:spPr>
            <xdr:style>
              <a:lnRef idx="2">
                <a:schemeClr val="accent1"/>
              </a:lnRef>
              <a:fillRef idx="0">
                <a:schemeClr val="accent1"/>
              </a:fillRef>
              <a:effectRef idx="1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746" name="Straight Connector 745"/>
              <xdr:cNvCxnSpPr/>
            </xdr:nvCxnSpPr>
            <xdr:spPr>
              <a:xfrm>
                <a:off x="1940625" y="3389358"/>
                <a:ext cx="2073674" cy="11912"/>
              </a:xfrm>
              <a:prstGeom prst="line">
                <a:avLst/>
              </a:prstGeom>
              <a:ln w="12700" cmpd="sng">
                <a:solidFill>
                  <a:schemeClr val="tx1"/>
                </a:solidFill>
              </a:ln>
              <a:effectLst/>
            </xdr:spPr>
            <xdr:style>
              <a:lnRef idx="2">
                <a:schemeClr val="accent1"/>
              </a:lnRef>
              <a:fillRef idx="0">
                <a:schemeClr val="accent1"/>
              </a:fillRef>
              <a:effectRef idx="1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747" name="Straight Connector 746"/>
              <xdr:cNvCxnSpPr/>
            </xdr:nvCxnSpPr>
            <xdr:spPr>
              <a:xfrm>
                <a:off x="1758950" y="3771461"/>
                <a:ext cx="2426556" cy="0"/>
              </a:xfrm>
              <a:prstGeom prst="line">
                <a:avLst/>
              </a:prstGeom>
              <a:ln w="12700" cmpd="sng">
                <a:solidFill>
                  <a:schemeClr val="tx1"/>
                </a:solidFill>
              </a:ln>
              <a:effectLst/>
            </xdr:spPr>
            <xdr:style>
              <a:lnRef idx="2">
                <a:schemeClr val="accent1"/>
              </a:lnRef>
              <a:fillRef idx="0">
                <a:schemeClr val="accent1"/>
              </a:fillRef>
              <a:effectRef idx="1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748" name="Straight Connector 747"/>
              <xdr:cNvCxnSpPr/>
            </xdr:nvCxnSpPr>
            <xdr:spPr>
              <a:xfrm flipH="1">
                <a:off x="2051051" y="2245880"/>
                <a:ext cx="501164" cy="2029784"/>
              </a:xfrm>
              <a:prstGeom prst="line">
                <a:avLst/>
              </a:prstGeom>
              <a:ln w="12700" cmpd="sng">
                <a:solidFill>
                  <a:schemeClr val="tx1"/>
                </a:solidFill>
              </a:ln>
              <a:effectLst/>
            </xdr:spPr>
            <xdr:style>
              <a:lnRef idx="2">
                <a:schemeClr val="accent1"/>
              </a:lnRef>
              <a:fillRef idx="0">
                <a:schemeClr val="accent1"/>
              </a:fillRef>
              <a:effectRef idx="1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749" name="Straight Connector 748"/>
              <xdr:cNvCxnSpPr/>
            </xdr:nvCxnSpPr>
            <xdr:spPr>
              <a:xfrm flipH="1">
                <a:off x="2645434" y="2258867"/>
                <a:ext cx="159108" cy="2016797"/>
              </a:xfrm>
              <a:prstGeom prst="line">
                <a:avLst/>
              </a:prstGeom>
              <a:ln w="12700" cmpd="sng">
                <a:solidFill>
                  <a:schemeClr val="tx1"/>
                </a:solidFill>
              </a:ln>
              <a:effectLst/>
            </xdr:spPr>
            <xdr:style>
              <a:lnRef idx="2">
                <a:schemeClr val="accent1"/>
              </a:lnRef>
              <a:fillRef idx="0">
                <a:schemeClr val="accent1"/>
              </a:fillRef>
              <a:effectRef idx="1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750" name="Straight Connector 749"/>
              <xdr:cNvCxnSpPr/>
            </xdr:nvCxnSpPr>
            <xdr:spPr>
              <a:xfrm>
                <a:off x="3138096" y="2258867"/>
                <a:ext cx="139942" cy="2016797"/>
              </a:xfrm>
              <a:prstGeom prst="line">
                <a:avLst/>
              </a:prstGeom>
              <a:ln w="12700" cmpd="sng">
                <a:solidFill>
                  <a:schemeClr val="tx1"/>
                </a:solidFill>
              </a:ln>
              <a:effectLst/>
            </xdr:spPr>
            <xdr:style>
              <a:lnRef idx="2">
                <a:schemeClr val="accent1"/>
              </a:lnRef>
              <a:fillRef idx="0">
                <a:schemeClr val="accent1"/>
              </a:fillRef>
              <a:effectRef idx="1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751" name="Straight Connector 750"/>
              <xdr:cNvCxnSpPr/>
            </xdr:nvCxnSpPr>
            <xdr:spPr>
              <a:xfrm>
                <a:off x="3393152" y="2251836"/>
                <a:ext cx="420468" cy="2012998"/>
              </a:xfrm>
              <a:prstGeom prst="line">
                <a:avLst/>
              </a:prstGeom>
              <a:ln w="12700" cmpd="sng">
                <a:solidFill>
                  <a:schemeClr val="tx1"/>
                </a:solidFill>
              </a:ln>
              <a:effectLst/>
            </xdr:spPr>
            <xdr:style>
              <a:lnRef idx="2">
                <a:schemeClr val="accent1"/>
              </a:lnRef>
              <a:fillRef idx="0">
                <a:schemeClr val="accent1"/>
              </a:fillRef>
              <a:effectRef idx="1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752" name="Straight Connector 751"/>
              <xdr:cNvCxnSpPr/>
            </xdr:nvCxnSpPr>
            <xdr:spPr>
              <a:xfrm flipV="1">
                <a:off x="2198640" y="2484105"/>
                <a:ext cx="1462083" cy="1"/>
              </a:xfrm>
              <a:prstGeom prst="line">
                <a:avLst/>
              </a:prstGeom>
              <a:ln w="12700" cmpd="sng">
                <a:solidFill>
                  <a:schemeClr val="tx1"/>
                </a:solidFill>
              </a:ln>
              <a:effectLst/>
            </xdr:spPr>
            <xdr:style>
              <a:lnRef idx="2">
                <a:schemeClr val="accent1"/>
              </a:lnRef>
              <a:fillRef idx="0">
                <a:schemeClr val="accent1"/>
              </a:fillRef>
              <a:effectRef idx="1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753" name="Straight Connector 752"/>
              <xdr:cNvCxnSpPr/>
            </xdr:nvCxnSpPr>
            <xdr:spPr>
              <a:xfrm>
                <a:off x="1997962" y="3121356"/>
                <a:ext cx="1920775" cy="0"/>
              </a:xfrm>
              <a:prstGeom prst="line">
                <a:avLst/>
              </a:prstGeom>
              <a:ln w="12700" cmpd="sng">
                <a:solidFill>
                  <a:schemeClr val="tx1"/>
                </a:solidFill>
              </a:ln>
              <a:effectLst/>
            </xdr:spPr>
            <xdr:style>
              <a:lnRef idx="2">
                <a:schemeClr val="accent1"/>
              </a:lnRef>
              <a:fillRef idx="0">
                <a:schemeClr val="accent1"/>
              </a:fillRef>
              <a:effectRef idx="1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754" name="Straight Connector 753"/>
              <xdr:cNvCxnSpPr>
                <a:stCxn id="743" idx="1"/>
                <a:endCxn id="743" idx="3"/>
              </xdr:cNvCxnSpPr>
            </xdr:nvCxnSpPr>
            <xdr:spPr>
              <a:xfrm>
                <a:off x="1964779" y="3267265"/>
                <a:ext cx="2009775" cy="0"/>
              </a:xfrm>
              <a:prstGeom prst="line">
                <a:avLst/>
              </a:prstGeom>
              <a:ln w="12700" cmpd="sng">
                <a:solidFill>
                  <a:schemeClr val="tx1"/>
                </a:solidFill>
              </a:ln>
              <a:effectLst/>
            </xdr:spPr>
            <xdr:style>
              <a:lnRef idx="2">
                <a:schemeClr val="accent1"/>
              </a:lnRef>
              <a:fillRef idx="0">
                <a:schemeClr val="accent1"/>
              </a:fillRef>
              <a:effectRef idx="1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755" name="Straight Connector 754"/>
              <xdr:cNvCxnSpPr/>
            </xdr:nvCxnSpPr>
            <xdr:spPr>
              <a:xfrm>
                <a:off x="1864177" y="3621628"/>
                <a:ext cx="2207458" cy="0"/>
              </a:xfrm>
              <a:prstGeom prst="line">
                <a:avLst/>
              </a:prstGeom>
              <a:ln w="12700" cmpd="sng">
                <a:solidFill>
                  <a:schemeClr val="tx1"/>
                </a:solidFill>
              </a:ln>
              <a:effectLst/>
            </xdr:spPr>
            <xdr:style>
              <a:lnRef idx="2">
                <a:schemeClr val="accent1"/>
              </a:lnRef>
              <a:fillRef idx="0">
                <a:schemeClr val="accent1"/>
              </a:fillRef>
              <a:effectRef idx="1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756" name="Straight Connector 755"/>
              <xdr:cNvCxnSpPr/>
            </xdr:nvCxnSpPr>
            <xdr:spPr>
              <a:xfrm>
                <a:off x="1778172" y="3925364"/>
                <a:ext cx="2389024" cy="0"/>
              </a:xfrm>
              <a:prstGeom prst="line">
                <a:avLst/>
              </a:prstGeom>
              <a:ln w="12700" cmpd="sng">
                <a:solidFill>
                  <a:schemeClr val="tx1"/>
                </a:solidFill>
              </a:ln>
              <a:effectLst/>
            </xdr:spPr>
            <xdr:style>
              <a:lnRef idx="2">
                <a:schemeClr val="accent1"/>
              </a:lnRef>
              <a:fillRef idx="0">
                <a:schemeClr val="accent1"/>
              </a:fillRef>
              <a:effectRef idx="1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757" name="Straight Connector 756"/>
              <xdr:cNvCxnSpPr/>
            </xdr:nvCxnSpPr>
            <xdr:spPr>
              <a:xfrm>
                <a:off x="2189084" y="2627039"/>
                <a:ext cx="1576756" cy="5955"/>
              </a:xfrm>
              <a:prstGeom prst="line">
                <a:avLst/>
              </a:prstGeom>
              <a:ln w="12700" cmpd="sng">
                <a:solidFill>
                  <a:schemeClr val="tx1"/>
                </a:solidFill>
              </a:ln>
              <a:effectLst/>
            </xdr:spPr>
            <xdr:style>
              <a:lnRef idx="2">
                <a:schemeClr val="accent1"/>
              </a:lnRef>
              <a:fillRef idx="0">
                <a:schemeClr val="accent1"/>
              </a:fillRef>
              <a:effectRef idx="1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758" name="Straight Connector 757"/>
              <xdr:cNvCxnSpPr/>
            </xdr:nvCxnSpPr>
            <xdr:spPr>
              <a:xfrm flipV="1">
                <a:off x="1682611" y="4062343"/>
                <a:ext cx="2580146" cy="11912"/>
              </a:xfrm>
              <a:prstGeom prst="line">
                <a:avLst/>
              </a:prstGeom>
              <a:ln w="12700" cmpd="sng">
                <a:solidFill>
                  <a:schemeClr val="tx1"/>
                </a:solidFill>
              </a:ln>
              <a:effectLst/>
            </xdr:spPr>
            <xdr:style>
              <a:lnRef idx="2">
                <a:schemeClr val="accent1"/>
              </a:lnRef>
              <a:fillRef idx="0">
                <a:schemeClr val="accent1"/>
              </a:fillRef>
              <a:effectRef idx="1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759" name="TextBox 758"/>
              <xdr:cNvSpPr txBox="1"/>
            </xdr:nvSpPr>
            <xdr:spPr>
              <a:xfrm>
                <a:off x="1865901" y="2210820"/>
                <a:ext cx="324304" cy="276999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sz="1200" b="1">
                    <a:solidFill>
                      <a:srgbClr val="FF0000"/>
                    </a:solidFill>
                  </a:rPr>
                  <a:t>1</a:t>
                </a:r>
              </a:p>
            </xdr:txBody>
          </xdr:sp>
          <xdr:sp macro="" textlink="">
            <xdr:nvSpPr>
              <xdr:cNvPr id="760" name="TextBox 759"/>
              <xdr:cNvSpPr txBox="1"/>
            </xdr:nvSpPr>
            <xdr:spPr>
              <a:xfrm>
                <a:off x="1820540" y="2317391"/>
                <a:ext cx="324304" cy="276999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sz="1200" b="1">
                    <a:solidFill>
                      <a:srgbClr val="FF0000"/>
                    </a:solidFill>
                  </a:rPr>
                  <a:t>2</a:t>
                </a:r>
              </a:p>
            </xdr:txBody>
          </xdr:sp>
          <xdr:sp macro="" textlink="">
            <xdr:nvSpPr>
              <xdr:cNvPr id="761" name="TextBox 760"/>
              <xdr:cNvSpPr txBox="1"/>
            </xdr:nvSpPr>
            <xdr:spPr>
              <a:xfrm>
                <a:off x="1761173" y="2477564"/>
                <a:ext cx="324304" cy="276999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sz="1200" b="1">
                    <a:solidFill>
                      <a:srgbClr val="FF0000"/>
                    </a:solidFill>
                  </a:rPr>
                  <a:t>3</a:t>
                </a:r>
              </a:p>
            </xdr:txBody>
          </xdr:sp>
          <xdr:sp macro="" textlink="">
            <xdr:nvSpPr>
              <xdr:cNvPr id="762" name="TextBox 761"/>
              <xdr:cNvSpPr txBox="1"/>
            </xdr:nvSpPr>
            <xdr:spPr>
              <a:xfrm>
                <a:off x="1729421" y="2596047"/>
                <a:ext cx="324304" cy="276999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sz="1200" b="1">
                    <a:solidFill>
                      <a:srgbClr val="FF0000"/>
                    </a:solidFill>
                  </a:rPr>
                  <a:t>4</a:t>
                </a:r>
              </a:p>
            </xdr:txBody>
          </xdr:sp>
          <xdr:sp macro="" textlink="">
            <xdr:nvSpPr>
              <xdr:cNvPr id="763" name="TextBox 762"/>
              <xdr:cNvSpPr txBox="1"/>
            </xdr:nvSpPr>
            <xdr:spPr>
              <a:xfrm>
                <a:off x="1683092" y="2732396"/>
                <a:ext cx="324304" cy="276999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sz="1200" b="1">
                    <a:solidFill>
                      <a:srgbClr val="FF0000"/>
                    </a:solidFill>
                  </a:rPr>
                  <a:t>5</a:t>
                </a:r>
              </a:p>
            </xdr:txBody>
          </xdr:sp>
          <xdr:sp macro="" textlink="">
            <xdr:nvSpPr>
              <xdr:cNvPr id="764" name="TextBox 763"/>
              <xdr:cNvSpPr txBox="1"/>
            </xdr:nvSpPr>
            <xdr:spPr>
              <a:xfrm>
                <a:off x="1620725" y="2850879"/>
                <a:ext cx="324304" cy="276999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sz="1200" b="1">
                    <a:solidFill>
                      <a:srgbClr val="FF0000"/>
                    </a:solidFill>
                  </a:rPr>
                  <a:t>6</a:t>
                </a:r>
              </a:p>
            </xdr:txBody>
          </xdr:sp>
          <xdr:sp macro="" textlink="">
            <xdr:nvSpPr>
              <xdr:cNvPr id="765" name="TextBox 764"/>
              <xdr:cNvSpPr txBox="1"/>
            </xdr:nvSpPr>
            <xdr:spPr>
              <a:xfrm>
                <a:off x="1584436" y="2987230"/>
                <a:ext cx="324304" cy="276999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sz="1200" b="1">
                    <a:solidFill>
                      <a:srgbClr val="FF0000"/>
                    </a:solidFill>
                  </a:rPr>
                  <a:t>7</a:t>
                </a:r>
              </a:p>
            </xdr:txBody>
          </xdr:sp>
          <xdr:sp macro="" textlink="">
            <xdr:nvSpPr>
              <xdr:cNvPr id="766" name="TextBox 765"/>
              <xdr:cNvSpPr txBox="1"/>
            </xdr:nvSpPr>
            <xdr:spPr>
              <a:xfrm>
                <a:off x="1544665" y="3093801"/>
                <a:ext cx="324304" cy="276999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sz="1200" b="1">
                    <a:solidFill>
                      <a:srgbClr val="FF0000"/>
                    </a:solidFill>
                  </a:rPr>
                  <a:t>8</a:t>
                </a:r>
              </a:p>
            </xdr:txBody>
          </xdr:sp>
          <xdr:sp macro="" textlink="">
            <xdr:nvSpPr>
              <xdr:cNvPr id="767" name="TextBox 766"/>
              <xdr:cNvSpPr txBox="1"/>
            </xdr:nvSpPr>
            <xdr:spPr>
              <a:xfrm>
                <a:off x="1484728" y="3230152"/>
                <a:ext cx="324304" cy="276999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sz="1200" b="1">
                    <a:solidFill>
                      <a:srgbClr val="FF0000"/>
                    </a:solidFill>
                  </a:rPr>
                  <a:t>9</a:t>
                </a:r>
              </a:p>
            </xdr:txBody>
          </xdr:sp>
          <xdr:sp macro="" textlink="">
            <xdr:nvSpPr>
              <xdr:cNvPr id="768" name="TextBox 767"/>
              <xdr:cNvSpPr txBox="1"/>
            </xdr:nvSpPr>
            <xdr:spPr>
              <a:xfrm>
                <a:off x="1445925" y="3354590"/>
                <a:ext cx="344122" cy="276999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sz="1200" b="1">
                    <a:solidFill>
                      <a:srgbClr val="FF0000"/>
                    </a:solidFill>
                  </a:rPr>
                  <a:t>10</a:t>
                </a:r>
              </a:p>
            </xdr:txBody>
          </xdr:sp>
          <xdr:sp macro="" textlink="">
            <xdr:nvSpPr>
              <xdr:cNvPr id="769" name="TextBox 768"/>
              <xdr:cNvSpPr txBox="1"/>
            </xdr:nvSpPr>
            <xdr:spPr>
              <a:xfrm>
                <a:off x="1402309" y="3484983"/>
                <a:ext cx="368296" cy="276999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sz="1200" b="1">
                    <a:solidFill>
                      <a:srgbClr val="FF0000"/>
                    </a:solidFill>
                  </a:rPr>
                  <a:t>11</a:t>
                </a:r>
              </a:p>
            </xdr:txBody>
          </xdr:sp>
          <xdr:sp macro="" textlink="">
            <xdr:nvSpPr>
              <xdr:cNvPr id="770" name="TextBox 769"/>
              <xdr:cNvSpPr txBox="1"/>
            </xdr:nvSpPr>
            <xdr:spPr>
              <a:xfrm>
                <a:off x="1338211" y="3591552"/>
                <a:ext cx="368296" cy="276999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sz="1200" b="1">
                    <a:solidFill>
                      <a:srgbClr val="FF0000"/>
                    </a:solidFill>
                  </a:rPr>
                  <a:t>12</a:t>
                </a:r>
              </a:p>
            </xdr:txBody>
          </xdr:sp>
          <xdr:sp macro="" textlink="">
            <xdr:nvSpPr>
              <xdr:cNvPr id="771" name="TextBox 770"/>
              <xdr:cNvSpPr txBox="1"/>
            </xdr:nvSpPr>
            <xdr:spPr>
              <a:xfrm>
                <a:off x="1090132" y="2886301"/>
                <a:ext cx="562428" cy="369332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r"/>
                <a:r>
                  <a:rPr lang="en-US" b="1">
                    <a:solidFill>
                      <a:srgbClr val="FF0000"/>
                    </a:solidFill>
                  </a:rPr>
                  <a:t>line</a:t>
                </a:r>
              </a:p>
            </xdr:txBody>
          </xdr:sp>
          <xdr:sp macro="" textlink="">
            <xdr:nvSpPr>
              <xdr:cNvPr id="772" name="TextBox 771"/>
              <xdr:cNvSpPr txBox="1"/>
            </xdr:nvSpPr>
            <xdr:spPr>
              <a:xfrm>
                <a:off x="2252715" y="2018365"/>
                <a:ext cx="246086" cy="173449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1200" b="1">
                    <a:solidFill>
                      <a:srgbClr val="0000FF"/>
                    </a:solidFill>
                  </a:rPr>
                  <a:t>1</a:t>
                </a:r>
              </a:p>
            </xdr:txBody>
          </xdr:sp>
          <xdr:sp macro="" textlink="">
            <xdr:nvSpPr>
              <xdr:cNvPr id="773" name="TextBox 772"/>
              <xdr:cNvSpPr txBox="1"/>
            </xdr:nvSpPr>
            <xdr:spPr>
              <a:xfrm>
                <a:off x="2552215" y="2018365"/>
                <a:ext cx="273716" cy="173449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1200" b="1">
                    <a:solidFill>
                      <a:srgbClr val="0000FF"/>
                    </a:solidFill>
                  </a:rPr>
                  <a:t>2</a:t>
                </a:r>
              </a:p>
            </xdr:txBody>
          </xdr:sp>
          <xdr:sp macro="" textlink="">
            <xdr:nvSpPr>
              <xdr:cNvPr id="774" name="TextBox 773"/>
              <xdr:cNvSpPr txBox="1"/>
            </xdr:nvSpPr>
            <xdr:spPr>
              <a:xfrm>
                <a:off x="2838897" y="2018365"/>
                <a:ext cx="258015" cy="173449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1200" b="1">
                    <a:solidFill>
                      <a:srgbClr val="0000FF"/>
                    </a:solidFill>
                  </a:rPr>
                  <a:t>3</a:t>
                </a:r>
              </a:p>
            </xdr:txBody>
          </xdr:sp>
          <xdr:sp macro="" textlink="">
            <xdr:nvSpPr>
              <xdr:cNvPr id="775" name="TextBox 774"/>
              <xdr:cNvSpPr txBox="1"/>
            </xdr:nvSpPr>
            <xdr:spPr>
              <a:xfrm>
                <a:off x="3125581" y="2018365"/>
                <a:ext cx="248458" cy="173449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1200" b="1">
                    <a:solidFill>
                      <a:srgbClr val="0000FF"/>
                    </a:solidFill>
                  </a:rPr>
                  <a:t>4</a:t>
                </a:r>
              </a:p>
            </xdr:txBody>
          </xdr:sp>
          <xdr:sp macro="" textlink="">
            <xdr:nvSpPr>
              <xdr:cNvPr id="776" name="TextBox 775"/>
              <xdr:cNvSpPr txBox="1"/>
            </xdr:nvSpPr>
            <xdr:spPr>
              <a:xfrm>
                <a:off x="3397670" y="2018365"/>
                <a:ext cx="246086" cy="173449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1200" b="1">
                    <a:solidFill>
                      <a:srgbClr val="0000FF"/>
                    </a:solidFill>
                  </a:rPr>
                  <a:t>5</a:t>
                </a:r>
              </a:p>
            </xdr:txBody>
          </xdr:sp>
        </xdr:grpSp>
        <xdr:sp macro="" textlink="">
          <xdr:nvSpPr>
            <xdr:cNvPr id="740" name="TextBox 739"/>
            <xdr:cNvSpPr txBox="1"/>
          </xdr:nvSpPr>
          <xdr:spPr>
            <a:xfrm>
              <a:off x="1565755" y="26659802"/>
              <a:ext cx="373692" cy="444601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US" sz="1200" b="1">
                  <a:solidFill>
                    <a:srgbClr val="FF0000"/>
                  </a:solidFill>
                </a:rPr>
                <a:t>14</a:t>
              </a:r>
            </a:p>
          </xdr:txBody>
        </xdr:sp>
        <xdr:sp macro="" textlink="">
          <xdr:nvSpPr>
            <xdr:cNvPr id="741" name="TextBox 740"/>
            <xdr:cNvSpPr txBox="1"/>
          </xdr:nvSpPr>
          <xdr:spPr>
            <a:xfrm>
              <a:off x="1650808" y="26409072"/>
              <a:ext cx="373692" cy="445564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US" sz="1200" b="1">
                  <a:solidFill>
                    <a:srgbClr val="FF0000"/>
                  </a:solidFill>
                </a:rPr>
                <a:t>13</a:t>
              </a:r>
            </a:p>
          </xdr:txBody>
        </xdr:sp>
      </xdr:grpSp>
    </xdr:grpSp>
    <xdr:clientData/>
  </xdr:twoCellAnchor>
  <xdr:twoCellAnchor>
    <xdr:from>
      <xdr:col>1</xdr:col>
      <xdr:colOff>0</xdr:colOff>
      <xdr:row>147</xdr:row>
      <xdr:rowOff>9621</xdr:rowOff>
    </xdr:from>
    <xdr:to>
      <xdr:col>13</xdr:col>
      <xdr:colOff>279014</xdr:colOff>
      <xdr:row>161</xdr:row>
      <xdr:rowOff>163563</xdr:rowOff>
    </xdr:to>
    <xdr:grpSp>
      <xdr:nvGrpSpPr>
        <xdr:cNvPr id="827" name="Group 826"/>
        <xdr:cNvGrpSpPr/>
      </xdr:nvGrpSpPr>
      <xdr:grpSpPr>
        <a:xfrm>
          <a:off x="836083" y="31992454"/>
          <a:ext cx="10597764" cy="2969109"/>
          <a:chOff x="808182" y="2328331"/>
          <a:chExt cx="10583333" cy="2982578"/>
        </a:xfrm>
      </xdr:grpSpPr>
      <xdr:pic>
        <xdr:nvPicPr>
          <xdr:cNvPr id="828" name="Imagen 4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6647"/>
          <a:stretch/>
        </xdr:blipFill>
        <xdr:spPr bwMode="auto">
          <a:xfrm>
            <a:off x="808182" y="2337952"/>
            <a:ext cx="2239591" cy="2972957"/>
          </a:xfrm>
          <a:prstGeom prst="rect">
            <a:avLst/>
          </a:prstGeom>
          <a:noFill/>
          <a:ln>
            <a:solidFill>
              <a:schemeClr val="bg1">
                <a:lumMod val="75000"/>
              </a:schemeClr>
            </a:solidFill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29" name="Imagen 4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6589"/>
          <a:stretch/>
        </xdr:blipFill>
        <xdr:spPr bwMode="auto">
          <a:xfrm>
            <a:off x="3511742" y="2337952"/>
            <a:ext cx="2238221" cy="2972956"/>
          </a:xfrm>
          <a:prstGeom prst="rect">
            <a:avLst/>
          </a:prstGeom>
          <a:noFill/>
          <a:ln>
            <a:solidFill>
              <a:schemeClr val="bg1">
                <a:lumMod val="75000"/>
              </a:schemeClr>
            </a:solidFill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30" name="Imagen 4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9387"/>
          <a:stretch/>
        </xdr:blipFill>
        <xdr:spPr bwMode="auto">
          <a:xfrm>
            <a:off x="6340378" y="2357194"/>
            <a:ext cx="2241741" cy="2879054"/>
          </a:xfrm>
          <a:prstGeom prst="rect">
            <a:avLst/>
          </a:prstGeom>
          <a:noFill/>
          <a:ln>
            <a:solidFill>
              <a:schemeClr val="bg1">
                <a:lumMod val="75000"/>
              </a:schemeClr>
            </a:solidFill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31" name="Imagen 5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7778"/>
          <a:stretch/>
        </xdr:blipFill>
        <xdr:spPr bwMode="auto">
          <a:xfrm>
            <a:off x="9159394" y="2328331"/>
            <a:ext cx="2232121" cy="2966161"/>
          </a:xfrm>
          <a:prstGeom prst="rect">
            <a:avLst/>
          </a:prstGeom>
          <a:noFill/>
          <a:ln>
            <a:solidFill>
              <a:schemeClr val="bg1">
                <a:lumMod val="75000"/>
              </a:schemeClr>
            </a:solidFill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</xdr:col>
      <xdr:colOff>577274</xdr:colOff>
      <xdr:row>153</xdr:row>
      <xdr:rowOff>163561</xdr:rowOff>
    </xdr:from>
    <xdr:to>
      <xdr:col>2</xdr:col>
      <xdr:colOff>635001</xdr:colOff>
      <xdr:row>156</xdr:row>
      <xdr:rowOff>105833</xdr:rowOff>
    </xdr:to>
    <xdr:sp macro="" textlink="">
      <xdr:nvSpPr>
        <xdr:cNvPr id="5" name="TextBox 4"/>
        <xdr:cNvSpPr txBox="1"/>
      </xdr:nvSpPr>
      <xdr:spPr>
        <a:xfrm>
          <a:off x="1414319" y="30480000"/>
          <a:ext cx="1039091" cy="54840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L" sz="900"/>
            <a:t>graphite-coating side</a:t>
          </a:r>
          <a:br>
            <a:rPr lang="es-CL" sz="900"/>
          </a:br>
          <a:r>
            <a:rPr lang="es-CL" sz="900"/>
            <a:t>PA</a:t>
          </a:r>
        </a:p>
      </xdr:txBody>
    </xdr:sp>
    <xdr:clientData/>
  </xdr:twoCellAnchor>
  <xdr:twoCellAnchor>
    <xdr:from>
      <xdr:col>4</xdr:col>
      <xdr:colOff>346364</xdr:colOff>
      <xdr:row>153</xdr:row>
      <xdr:rowOff>182803</xdr:rowOff>
    </xdr:from>
    <xdr:to>
      <xdr:col>5</xdr:col>
      <xdr:colOff>548409</xdr:colOff>
      <xdr:row>156</xdr:row>
      <xdr:rowOff>125075</xdr:rowOff>
    </xdr:to>
    <xdr:sp macro="" textlink="">
      <xdr:nvSpPr>
        <xdr:cNvPr id="833" name="TextBox 832"/>
        <xdr:cNvSpPr txBox="1"/>
      </xdr:nvSpPr>
      <xdr:spPr>
        <a:xfrm>
          <a:off x="4127500" y="30499242"/>
          <a:ext cx="1039091" cy="54840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L" sz="900"/>
            <a:t>graphite-coating side</a:t>
          </a:r>
          <a:br>
            <a:rPr lang="es-CL" sz="900"/>
          </a:br>
          <a:r>
            <a:rPr lang="es-CL" sz="900"/>
            <a:t>PB</a:t>
          </a:r>
        </a:p>
      </xdr:txBody>
    </xdr:sp>
    <xdr:clientData/>
  </xdr:twoCellAnchor>
  <xdr:twoCellAnchor>
    <xdr:from>
      <xdr:col>8</xdr:col>
      <xdr:colOff>9622</xdr:colOff>
      <xdr:row>154</xdr:row>
      <xdr:rowOff>9620</xdr:rowOff>
    </xdr:from>
    <xdr:to>
      <xdr:col>9</xdr:col>
      <xdr:colOff>211667</xdr:colOff>
      <xdr:row>156</xdr:row>
      <xdr:rowOff>153938</xdr:rowOff>
    </xdr:to>
    <xdr:sp macro="" textlink="">
      <xdr:nvSpPr>
        <xdr:cNvPr id="834" name="TextBox 833"/>
        <xdr:cNvSpPr txBox="1"/>
      </xdr:nvSpPr>
      <xdr:spPr>
        <a:xfrm>
          <a:off x="6965758" y="30528105"/>
          <a:ext cx="1039091" cy="54840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L" sz="900"/>
            <a:t>graphite-coating side</a:t>
          </a:r>
          <a:br>
            <a:rPr lang="es-CL" sz="900"/>
          </a:br>
          <a:r>
            <a:rPr lang="es-CL" sz="900"/>
            <a:t>SA</a:t>
          </a:r>
        </a:p>
      </xdr:txBody>
    </xdr:sp>
    <xdr:clientData/>
  </xdr:twoCellAnchor>
  <xdr:twoCellAnchor>
    <xdr:from>
      <xdr:col>11</xdr:col>
      <xdr:colOff>288635</xdr:colOff>
      <xdr:row>154</xdr:row>
      <xdr:rowOff>38484</xdr:rowOff>
    </xdr:from>
    <xdr:to>
      <xdr:col>12</xdr:col>
      <xdr:colOff>490681</xdr:colOff>
      <xdr:row>156</xdr:row>
      <xdr:rowOff>182802</xdr:rowOff>
    </xdr:to>
    <xdr:sp macro="" textlink="">
      <xdr:nvSpPr>
        <xdr:cNvPr id="836" name="TextBox 835"/>
        <xdr:cNvSpPr txBox="1"/>
      </xdr:nvSpPr>
      <xdr:spPr>
        <a:xfrm>
          <a:off x="9755908" y="30556969"/>
          <a:ext cx="1039091" cy="54840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L" sz="900"/>
            <a:t>graphite-coating side</a:t>
          </a:r>
          <a:br>
            <a:rPr lang="es-CL" sz="900"/>
          </a:br>
          <a:r>
            <a:rPr lang="es-CL" sz="900"/>
            <a:t>SB</a:t>
          </a:r>
        </a:p>
      </xdr:txBody>
    </xdr:sp>
    <xdr:clientData/>
  </xdr:twoCellAnchor>
  <xdr:twoCellAnchor>
    <xdr:from>
      <xdr:col>2</xdr:col>
      <xdr:colOff>250152</xdr:colOff>
      <xdr:row>211</xdr:row>
      <xdr:rowOff>57727</xdr:rowOff>
    </xdr:from>
    <xdr:to>
      <xdr:col>2</xdr:col>
      <xdr:colOff>629768</xdr:colOff>
      <xdr:row>213</xdr:row>
      <xdr:rowOff>154177</xdr:rowOff>
    </xdr:to>
    <xdr:sp macro="" textlink="">
      <xdr:nvSpPr>
        <xdr:cNvPr id="868" name="TextBox 867"/>
        <xdr:cNvSpPr txBox="1"/>
      </xdr:nvSpPr>
      <xdr:spPr>
        <a:xfrm>
          <a:off x="2068561" y="43401288"/>
          <a:ext cx="379616" cy="5005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/>
            <a:t>10</a:t>
          </a:r>
        </a:p>
      </xdr:txBody>
    </xdr:sp>
    <xdr:clientData/>
  </xdr:twoCellAnchor>
  <xdr:twoCellAnchor>
    <xdr:from>
      <xdr:col>4</xdr:col>
      <xdr:colOff>558029</xdr:colOff>
      <xdr:row>211</xdr:row>
      <xdr:rowOff>38484</xdr:rowOff>
    </xdr:from>
    <xdr:to>
      <xdr:col>5</xdr:col>
      <xdr:colOff>100599</xdr:colOff>
      <xdr:row>213</xdr:row>
      <xdr:rowOff>134934</xdr:rowOff>
    </xdr:to>
    <xdr:sp macro="" textlink="">
      <xdr:nvSpPr>
        <xdr:cNvPr id="869" name="TextBox 868"/>
        <xdr:cNvSpPr txBox="1"/>
      </xdr:nvSpPr>
      <xdr:spPr>
        <a:xfrm>
          <a:off x="4339165" y="43382045"/>
          <a:ext cx="379616" cy="5005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/>
            <a:t>6</a:t>
          </a:r>
        </a:p>
      </xdr:txBody>
    </xdr:sp>
    <xdr:clientData/>
  </xdr:twoCellAnchor>
  <xdr:twoCellAnchor>
    <xdr:from>
      <xdr:col>1</xdr:col>
      <xdr:colOff>875531</xdr:colOff>
      <xdr:row>48</xdr:row>
      <xdr:rowOff>105421</xdr:rowOff>
    </xdr:from>
    <xdr:to>
      <xdr:col>5</xdr:col>
      <xdr:colOff>539750</xdr:colOff>
      <xdr:row>71</xdr:row>
      <xdr:rowOff>74084</xdr:rowOff>
    </xdr:to>
    <xdr:grpSp>
      <xdr:nvGrpSpPr>
        <xdr:cNvPr id="316" name="Group 444"/>
        <xdr:cNvGrpSpPr/>
      </xdr:nvGrpSpPr>
      <xdr:grpSpPr>
        <a:xfrm>
          <a:off x="1711614" y="11080338"/>
          <a:ext cx="3453053" cy="4593579"/>
          <a:chOff x="8630227" y="21445682"/>
          <a:chExt cx="3407450" cy="5312834"/>
        </a:xfrm>
      </xdr:grpSpPr>
      <xdr:grpSp>
        <xdr:nvGrpSpPr>
          <xdr:cNvPr id="317" name="Group 445"/>
          <xdr:cNvGrpSpPr/>
        </xdr:nvGrpSpPr>
        <xdr:grpSpPr>
          <a:xfrm>
            <a:off x="8630227" y="21445682"/>
            <a:ext cx="3407450" cy="5312834"/>
            <a:chOff x="8630227" y="21445682"/>
            <a:chExt cx="3407450" cy="5312834"/>
          </a:xfrm>
        </xdr:grpSpPr>
        <xdr:grpSp>
          <xdr:nvGrpSpPr>
            <xdr:cNvPr id="319" name="Group 447"/>
            <xdr:cNvGrpSpPr/>
          </xdr:nvGrpSpPr>
          <xdr:grpSpPr>
            <a:xfrm>
              <a:off x="8630227" y="21445682"/>
              <a:ext cx="3407450" cy="5312834"/>
              <a:chOff x="8630227" y="21445682"/>
              <a:chExt cx="3407450" cy="5312834"/>
            </a:xfrm>
          </xdr:grpSpPr>
          <xdr:grpSp>
            <xdr:nvGrpSpPr>
              <xdr:cNvPr id="321" name="Group 449"/>
              <xdr:cNvGrpSpPr/>
            </xdr:nvGrpSpPr>
            <xdr:grpSpPr>
              <a:xfrm>
                <a:off x="8630227" y="21445682"/>
                <a:ext cx="3407450" cy="5312834"/>
                <a:chOff x="1654848" y="13431214"/>
                <a:chExt cx="3407450" cy="5312834"/>
              </a:xfrm>
            </xdr:grpSpPr>
            <xdr:sp macro="" textlink="">
              <xdr:nvSpPr>
                <xdr:cNvPr id="323" name="TextBox 451"/>
                <xdr:cNvSpPr txBox="1"/>
              </xdr:nvSpPr>
              <xdr:spPr>
                <a:xfrm>
                  <a:off x="1779923" y="15182273"/>
                  <a:ext cx="606138" cy="750456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wrap="square" rtlCol="0" anchor="ctr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r>
                    <a:rPr lang="en-US" sz="1400" b="1"/>
                    <a:t>12</a:t>
                  </a:r>
                </a:p>
              </xdr:txBody>
            </xdr:sp>
            <xdr:grpSp>
              <xdr:nvGrpSpPr>
                <xdr:cNvPr id="324" name="Group 452"/>
                <xdr:cNvGrpSpPr/>
              </xdr:nvGrpSpPr>
              <xdr:grpSpPr>
                <a:xfrm>
                  <a:off x="1654848" y="13431214"/>
                  <a:ext cx="3407450" cy="5312834"/>
                  <a:chOff x="1654848" y="13431214"/>
                  <a:chExt cx="3407450" cy="5312834"/>
                </a:xfrm>
              </xdr:grpSpPr>
              <xdr:grpSp>
                <xdr:nvGrpSpPr>
                  <xdr:cNvPr id="325" name="Group 453"/>
                  <xdr:cNvGrpSpPr/>
                </xdr:nvGrpSpPr>
                <xdr:grpSpPr>
                  <a:xfrm>
                    <a:off x="1654848" y="13431214"/>
                    <a:ext cx="3407450" cy="5312834"/>
                    <a:chOff x="1366195" y="1971000"/>
                    <a:chExt cx="3384568" cy="2542694"/>
                  </a:xfrm>
                </xdr:grpSpPr>
                <xdr:sp macro="" textlink="">
                  <xdr:nvSpPr>
                    <xdr:cNvPr id="327" name="Trapezoid 455"/>
                    <xdr:cNvSpPr/>
                  </xdr:nvSpPr>
                  <xdr:spPr>
                    <a:xfrm>
                      <a:off x="1629817" y="2258867"/>
                      <a:ext cx="2679700" cy="2016797"/>
                    </a:xfrm>
                    <a:prstGeom prst="trapezoid">
                      <a:avLst/>
                    </a:prstGeom>
                    <a:solidFill>
                      <a:schemeClr val="accent6">
                        <a:lumMod val="60000"/>
                        <a:lumOff val="40000"/>
                      </a:schemeClr>
                    </a:solidFill>
                    <a:ln w="19050" cmpd="sng">
                      <a:solidFill>
                        <a:schemeClr val="tx1"/>
                      </a:solidFill>
                    </a:ln>
                    <a:effectLst/>
                  </xdr:spPr>
                  <xdr:style>
                    <a:lnRef idx="1">
                      <a:schemeClr val="accent1"/>
                    </a:lnRef>
                    <a:fillRef idx="3">
                      <a:schemeClr val="accent1"/>
                    </a:fillRef>
                    <a:effectRef idx="2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rot="0" spcFirstLastPara="0" vert="horz" wrap="square" lIns="91440" tIns="45720" rIns="91440" bIns="45720" numCol="1" spcCol="0" rtlCol="0" fromWordArt="0" anchor="t" anchorCtr="0" forceAA="0" compatLnSpc="1">
                      <a:prstTxWarp prst="textNoShape">
                        <a:avLst/>
                      </a:prstTxWarp>
                      <a:noAutofit/>
                    </a:bodyPr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l"/>
                      <a:endParaRPr lang="en-US" sz="1100"/>
                    </a:p>
                  </xdr:txBody>
                </xdr:sp>
                <xdr:sp macro="" textlink="">
                  <xdr:nvSpPr>
                    <xdr:cNvPr id="328" name="TextBox 456"/>
                    <xdr:cNvSpPr txBox="1"/>
                  </xdr:nvSpPr>
                  <xdr:spPr>
                    <a:xfrm>
                      <a:off x="2247883" y="2954867"/>
                      <a:ext cx="1456267" cy="414867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Chamber</a:t>
                      </a:r>
                    </a:p>
                    <a:p>
                      <a:pPr algn="ctr"/>
                      <a:r>
                        <a:rPr lang="en-US" sz="1400" b="1"/>
                        <a:t>(SA</a:t>
                      </a:r>
                      <a:r>
                        <a:rPr lang="en-US" sz="1400" b="1" baseline="0"/>
                        <a:t> Strip)</a:t>
                      </a:r>
                      <a:endParaRPr lang="en-US" sz="1400" b="1"/>
                    </a:p>
                  </xdr:txBody>
                </xdr:sp>
                <xdr:sp macro="" textlink="">
                  <xdr:nvSpPr>
                    <xdr:cNvPr id="329" name="TextBox 457"/>
                    <xdr:cNvSpPr txBox="1"/>
                  </xdr:nvSpPr>
                  <xdr:spPr>
                    <a:xfrm>
                      <a:off x="3747320" y="4225827"/>
                      <a:ext cx="506499" cy="287867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19</a:t>
                      </a:r>
                    </a:p>
                  </xdr:txBody>
                </xdr:sp>
                <xdr:sp macro="" textlink="">
                  <xdr:nvSpPr>
                    <xdr:cNvPr id="330" name="TextBox 458"/>
                    <xdr:cNvSpPr txBox="1"/>
                  </xdr:nvSpPr>
                  <xdr:spPr>
                    <a:xfrm>
                      <a:off x="3126141" y="4225827"/>
                      <a:ext cx="458717" cy="287867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18</a:t>
                      </a:r>
                    </a:p>
                  </xdr:txBody>
                </xdr:sp>
                <xdr:sp macro="" textlink="">
                  <xdr:nvSpPr>
                    <xdr:cNvPr id="331" name="TextBox 459"/>
                    <xdr:cNvSpPr txBox="1"/>
                  </xdr:nvSpPr>
                  <xdr:spPr>
                    <a:xfrm>
                      <a:off x="2409395" y="4225827"/>
                      <a:ext cx="410933" cy="287867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17</a:t>
                      </a:r>
                    </a:p>
                  </xdr:txBody>
                </xdr:sp>
                <xdr:sp macro="" textlink="">
                  <xdr:nvSpPr>
                    <xdr:cNvPr id="332" name="TextBox 460"/>
                    <xdr:cNvSpPr txBox="1"/>
                  </xdr:nvSpPr>
                  <xdr:spPr>
                    <a:xfrm>
                      <a:off x="1759547" y="4225827"/>
                      <a:ext cx="391819" cy="287867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16</a:t>
                      </a:r>
                    </a:p>
                  </xdr:txBody>
                </xdr:sp>
                <xdr:sp macro="" textlink="">
                  <xdr:nvSpPr>
                    <xdr:cNvPr id="333" name="TextBox 461"/>
                    <xdr:cNvSpPr txBox="1"/>
                  </xdr:nvSpPr>
                  <xdr:spPr>
                    <a:xfrm>
                      <a:off x="1366195" y="3993281"/>
                      <a:ext cx="372534" cy="292211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15</a:t>
                      </a:r>
                    </a:p>
                  </xdr:txBody>
                </xdr:sp>
                <xdr:sp macro="" textlink="">
                  <xdr:nvSpPr>
                    <xdr:cNvPr id="334" name="TextBox 462"/>
                    <xdr:cNvSpPr txBox="1"/>
                  </xdr:nvSpPr>
                  <xdr:spPr>
                    <a:xfrm>
                      <a:off x="1367725" y="3506112"/>
                      <a:ext cx="486460" cy="501084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14</a:t>
                      </a:r>
                    </a:p>
                  </xdr:txBody>
                </xdr:sp>
                <xdr:sp macro="" textlink="">
                  <xdr:nvSpPr>
                    <xdr:cNvPr id="335" name="TextBox 463"/>
                    <xdr:cNvSpPr txBox="1"/>
                  </xdr:nvSpPr>
                  <xdr:spPr>
                    <a:xfrm>
                      <a:off x="1415509" y="3089081"/>
                      <a:ext cx="538738" cy="505310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13</a:t>
                      </a:r>
                    </a:p>
                  </xdr:txBody>
                </xdr:sp>
                <xdr:sp macro="" textlink="">
                  <xdr:nvSpPr>
                    <xdr:cNvPr id="336" name="TextBox 464"/>
                    <xdr:cNvSpPr txBox="1"/>
                  </xdr:nvSpPr>
                  <xdr:spPr>
                    <a:xfrm>
                      <a:off x="1681772" y="2379167"/>
                      <a:ext cx="632057" cy="449911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11</a:t>
                      </a:r>
                    </a:p>
                  </xdr:txBody>
                </xdr:sp>
                <xdr:sp macro="" textlink="">
                  <xdr:nvSpPr>
                    <xdr:cNvPr id="337" name="TextBox 465"/>
                    <xdr:cNvSpPr txBox="1"/>
                  </xdr:nvSpPr>
                  <xdr:spPr>
                    <a:xfrm>
                      <a:off x="1766439" y="2124064"/>
                      <a:ext cx="709851" cy="380337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10</a:t>
                      </a:r>
                    </a:p>
                  </xdr:txBody>
                </xdr:sp>
                <xdr:sp macro="" textlink="">
                  <xdr:nvSpPr>
                    <xdr:cNvPr id="338" name="TextBox 466"/>
                    <xdr:cNvSpPr txBox="1"/>
                  </xdr:nvSpPr>
                  <xdr:spPr>
                    <a:xfrm>
                      <a:off x="2552744" y="1971000"/>
                      <a:ext cx="707189" cy="287867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8</a:t>
                      </a:r>
                    </a:p>
                  </xdr:txBody>
                </xdr:sp>
                <xdr:sp macro="" textlink="">
                  <xdr:nvSpPr>
                    <xdr:cNvPr id="339" name="TextBox 467"/>
                    <xdr:cNvSpPr txBox="1"/>
                  </xdr:nvSpPr>
                  <xdr:spPr>
                    <a:xfrm>
                      <a:off x="2246933" y="1971000"/>
                      <a:ext cx="458717" cy="287867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9</a:t>
                      </a:r>
                    </a:p>
                  </xdr:txBody>
                </xdr:sp>
                <xdr:sp macro="" textlink="">
                  <xdr:nvSpPr>
                    <xdr:cNvPr id="340" name="TextBox 468"/>
                    <xdr:cNvSpPr txBox="1"/>
                  </xdr:nvSpPr>
                  <xdr:spPr>
                    <a:xfrm>
                      <a:off x="3116582" y="1971000"/>
                      <a:ext cx="640292" cy="287867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7</a:t>
                      </a:r>
                    </a:p>
                  </xdr:txBody>
                </xdr:sp>
                <xdr:sp macro="" textlink="">
                  <xdr:nvSpPr>
                    <xdr:cNvPr id="341" name="TextBox 469"/>
                    <xdr:cNvSpPr txBox="1"/>
                  </xdr:nvSpPr>
                  <xdr:spPr>
                    <a:xfrm>
                      <a:off x="3661311" y="2096234"/>
                      <a:ext cx="511007" cy="422082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6</a:t>
                      </a:r>
                    </a:p>
                  </xdr:txBody>
                </xdr:sp>
                <xdr:sp macro="" textlink="">
                  <xdr:nvSpPr>
                    <xdr:cNvPr id="342" name="TextBox 470"/>
                    <xdr:cNvSpPr txBox="1"/>
                  </xdr:nvSpPr>
                  <xdr:spPr>
                    <a:xfrm>
                      <a:off x="3670867" y="2402358"/>
                      <a:ext cx="624603" cy="412805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5</a:t>
                      </a:r>
                    </a:p>
                  </xdr:txBody>
                </xdr:sp>
                <xdr:sp macro="" textlink="">
                  <xdr:nvSpPr>
                    <xdr:cNvPr id="343" name="TextBox 471"/>
                    <xdr:cNvSpPr txBox="1"/>
                  </xdr:nvSpPr>
                  <xdr:spPr>
                    <a:xfrm>
                      <a:off x="4030693" y="3089081"/>
                      <a:ext cx="372534" cy="523863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3</a:t>
                      </a:r>
                    </a:p>
                  </xdr:txBody>
                </xdr:sp>
                <xdr:sp macro="" textlink="">
                  <xdr:nvSpPr>
                    <xdr:cNvPr id="344" name="TextBox 472"/>
                    <xdr:cNvSpPr txBox="1"/>
                  </xdr:nvSpPr>
                  <xdr:spPr>
                    <a:xfrm>
                      <a:off x="4130754" y="3506113"/>
                      <a:ext cx="372534" cy="510359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2</a:t>
                      </a:r>
                    </a:p>
                  </xdr:txBody>
                </xdr:sp>
                <xdr:sp macro="" textlink="">
                  <xdr:nvSpPr>
                    <xdr:cNvPr id="345" name="TextBox 473"/>
                    <xdr:cNvSpPr txBox="1"/>
                  </xdr:nvSpPr>
                  <xdr:spPr>
                    <a:xfrm>
                      <a:off x="4238512" y="3881963"/>
                      <a:ext cx="512251" cy="524124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1</a:t>
                      </a:r>
                    </a:p>
                  </xdr:txBody>
                </xdr:sp>
              </xdr:grpSp>
              <xdr:sp macro="" textlink="">
                <xdr:nvSpPr>
                  <xdr:cNvPr id="326" name="TextBox 454"/>
                  <xdr:cNvSpPr txBox="1"/>
                </xdr:nvSpPr>
                <xdr:spPr>
                  <a:xfrm>
                    <a:off x="4137121" y="15153410"/>
                    <a:ext cx="586895" cy="788938"/>
                  </a:xfrm>
                  <a:prstGeom prst="rect">
                    <a:avLst/>
                  </a:prstGeom>
                  <a:noFill/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wrap="square" rtlCol="0" anchor="ctr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algn="ctr"/>
                    <a:r>
                      <a:rPr lang="en-US" sz="1400" b="1"/>
                      <a:t>4</a:t>
                    </a:r>
                  </a:p>
                </xdr:txBody>
              </xdr:sp>
            </xdr:grpSp>
          </xdr:grpSp>
          <xdr:sp macro="" textlink="">
            <xdr:nvSpPr>
              <xdr:cNvPr id="322" name="Arc 450"/>
              <xdr:cNvSpPr/>
            </xdr:nvSpPr>
            <xdr:spPr>
              <a:xfrm>
                <a:off x="10814241" y="22234621"/>
                <a:ext cx="269395" cy="173182"/>
              </a:xfrm>
              <a:prstGeom prst="arc">
                <a:avLst>
                  <a:gd name="adj1" fmla="val 5109727"/>
                  <a:gd name="adj2" fmla="val 15657073"/>
                </a:avLst>
              </a:prstGeom>
              <a:ln w="38100">
                <a:solidFill>
                  <a:srgbClr val="FFFF00"/>
                </a:solidFill>
              </a:ln>
              <a:effectLst/>
            </xdr:spPr>
            <xdr:style>
              <a:lnRef idx="2">
                <a:schemeClr val="accent1"/>
              </a:lnRef>
              <a:fillRef idx="0">
                <a:schemeClr val="accent1"/>
              </a:fillRef>
              <a:effectRef idx="1">
                <a:schemeClr val="accent1"/>
              </a:effectRef>
              <a:fontRef idx="minor">
                <a:schemeClr val="tx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en-US"/>
              </a:p>
            </xdr:txBody>
          </xdr:sp>
        </xdr:grpSp>
        <xdr:cxnSp macro="">
          <xdr:nvCxnSpPr>
            <xdr:cNvPr id="320" name="Straight Connector 448"/>
            <xdr:cNvCxnSpPr/>
          </xdr:nvCxnSpPr>
          <xdr:spPr>
            <a:xfrm flipH="1">
              <a:off x="11391515" y="25852197"/>
              <a:ext cx="120404" cy="104154"/>
            </a:xfrm>
            <a:prstGeom prst="line">
              <a:avLst/>
            </a:prstGeom>
            <a:ln w="38100">
              <a:solidFill>
                <a:srgbClr val="FFFF00"/>
              </a:solidFill>
            </a:ln>
            <a:effectLst/>
          </xdr:spPr>
          <xdr:style>
            <a:lnRef idx="2">
              <a:schemeClr val="accent1"/>
            </a:lnRef>
            <a:fillRef idx="0">
              <a:schemeClr val="accent1"/>
            </a:fillRef>
            <a:effectRef idx="1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318" name="Straight Connector 446"/>
          <xdr:cNvCxnSpPr/>
        </xdr:nvCxnSpPr>
        <xdr:spPr>
          <a:xfrm>
            <a:off x="11381893" y="25977273"/>
            <a:ext cx="162811" cy="60691"/>
          </a:xfrm>
          <a:prstGeom prst="line">
            <a:avLst/>
          </a:prstGeom>
          <a:ln w="38100">
            <a:solidFill>
              <a:srgbClr val="FFFF00"/>
            </a:solidFill>
          </a:ln>
          <a:effectLst/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721179</xdr:colOff>
      <xdr:row>80</xdr:row>
      <xdr:rowOff>149679</xdr:rowOff>
    </xdr:from>
    <xdr:to>
      <xdr:col>5</xdr:col>
      <xdr:colOff>312965</xdr:colOff>
      <xdr:row>100</xdr:row>
      <xdr:rowOff>176893</xdr:rowOff>
    </xdr:to>
    <xdr:grpSp>
      <xdr:nvGrpSpPr>
        <xdr:cNvPr id="346" name="Group 444"/>
        <xdr:cNvGrpSpPr/>
      </xdr:nvGrpSpPr>
      <xdr:grpSpPr>
        <a:xfrm>
          <a:off x="1557262" y="17940262"/>
          <a:ext cx="3380620" cy="4048881"/>
          <a:chOff x="8630227" y="21445682"/>
          <a:chExt cx="3407450" cy="5312834"/>
        </a:xfrm>
      </xdr:grpSpPr>
      <xdr:grpSp>
        <xdr:nvGrpSpPr>
          <xdr:cNvPr id="347" name="Group 445"/>
          <xdr:cNvGrpSpPr/>
        </xdr:nvGrpSpPr>
        <xdr:grpSpPr>
          <a:xfrm>
            <a:off x="8630227" y="21445682"/>
            <a:ext cx="3407450" cy="5312834"/>
            <a:chOff x="8630227" y="21445682"/>
            <a:chExt cx="3407450" cy="5312834"/>
          </a:xfrm>
        </xdr:grpSpPr>
        <xdr:grpSp>
          <xdr:nvGrpSpPr>
            <xdr:cNvPr id="356" name="Group 447"/>
            <xdr:cNvGrpSpPr/>
          </xdr:nvGrpSpPr>
          <xdr:grpSpPr>
            <a:xfrm>
              <a:off x="8630227" y="21445682"/>
              <a:ext cx="3407450" cy="5312834"/>
              <a:chOff x="8630227" y="21445682"/>
              <a:chExt cx="3407450" cy="5312834"/>
            </a:xfrm>
          </xdr:grpSpPr>
          <xdr:grpSp>
            <xdr:nvGrpSpPr>
              <xdr:cNvPr id="389" name="Group 449"/>
              <xdr:cNvGrpSpPr/>
            </xdr:nvGrpSpPr>
            <xdr:grpSpPr>
              <a:xfrm>
                <a:off x="8630227" y="21445682"/>
                <a:ext cx="3407450" cy="5312834"/>
                <a:chOff x="1654848" y="13431214"/>
                <a:chExt cx="3407450" cy="5312834"/>
              </a:xfrm>
            </xdr:grpSpPr>
            <xdr:sp macro="" textlink="">
              <xdr:nvSpPr>
                <xdr:cNvPr id="391" name="TextBox 451"/>
                <xdr:cNvSpPr txBox="1"/>
              </xdr:nvSpPr>
              <xdr:spPr>
                <a:xfrm>
                  <a:off x="1779923" y="15182273"/>
                  <a:ext cx="606138" cy="750456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wrap="square" rtlCol="0" anchor="ctr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r>
                    <a:rPr lang="en-US" sz="1400" b="1"/>
                    <a:t>12</a:t>
                  </a:r>
                </a:p>
              </xdr:txBody>
            </xdr:sp>
            <xdr:grpSp>
              <xdr:nvGrpSpPr>
                <xdr:cNvPr id="392" name="Group 452"/>
                <xdr:cNvGrpSpPr/>
              </xdr:nvGrpSpPr>
              <xdr:grpSpPr>
                <a:xfrm>
                  <a:off x="1654848" y="13431214"/>
                  <a:ext cx="3407450" cy="5312834"/>
                  <a:chOff x="1654848" y="13431214"/>
                  <a:chExt cx="3407450" cy="5312834"/>
                </a:xfrm>
              </xdr:grpSpPr>
              <xdr:grpSp>
                <xdr:nvGrpSpPr>
                  <xdr:cNvPr id="393" name="Group 453"/>
                  <xdr:cNvGrpSpPr/>
                </xdr:nvGrpSpPr>
                <xdr:grpSpPr>
                  <a:xfrm>
                    <a:off x="1654848" y="13431214"/>
                    <a:ext cx="3407450" cy="5312834"/>
                    <a:chOff x="1366195" y="1971000"/>
                    <a:chExt cx="3384568" cy="2542694"/>
                  </a:xfrm>
                </xdr:grpSpPr>
                <xdr:sp macro="" textlink="">
                  <xdr:nvSpPr>
                    <xdr:cNvPr id="395" name="Trapezoid 455"/>
                    <xdr:cNvSpPr/>
                  </xdr:nvSpPr>
                  <xdr:spPr>
                    <a:xfrm>
                      <a:off x="1629817" y="2258867"/>
                      <a:ext cx="2679700" cy="2016797"/>
                    </a:xfrm>
                    <a:prstGeom prst="trapezoid">
                      <a:avLst/>
                    </a:prstGeom>
                    <a:solidFill>
                      <a:schemeClr val="accent6">
                        <a:lumMod val="60000"/>
                        <a:lumOff val="40000"/>
                      </a:schemeClr>
                    </a:solidFill>
                    <a:ln w="19050" cmpd="sng">
                      <a:solidFill>
                        <a:schemeClr val="tx1"/>
                      </a:solidFill>
                    </a:ln>
                    <a:effectLst/>
                  </xdr:spPr>
                  <xdr:style>
                    <a:lnRef idx="1">
                      <a:schemeClr val="accent1"/>
                    </a:lnRef>
                    <a:fillRef idx="3">
                      <a:schemeClr val="accent1"/>
                    </a:fillRef>
                    <a:effectRef idx="2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rot="0" spcFirstLastPara="0" vert="horz" wrap="square" lIns="91440" tIns="45720" rIns="91440" bIns="45720" numCol="1" spcCol="0" rtlCol="0" fromWordArt="0" anchor="t" anchorCtr="0" forceAA="0" compatLnSpc="1">
                      <a:prstTxWarp prst="textNoShape">
                        <a:avLst/>
                      </a:prstTxWarp>
                      <a:noAutofit/>
                    </a:bodyPr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l"/>
                      <a:endParaRPr lang="en-US" sz="1100"/>
                    </a:p>
                  </xdr:txBody>
                </xdr:sp>
                <xdr:sp macro="" textlink="">
                  <xdr:nvSpPr>
                    <xdr:cNvPr id="396" name="TextBox 456"/>
                    <xdr:cNvSpPr txBox="1"/>
                  </xdr:nvSpPr>
                  <xdr:spPr>
                    <a:xfrm>
                      <a:off x="2247883" y="2954867"/>
                      <a:ext cx="1456267" cy="414867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Doublet &amp; Quadruplet</a:t>
                      </a:r>
                    </a:p>
                    <a:p>
                      <a:pPr algn="ctr"/>
                      <a:r>
                        <a:rPr lang="en-US" sz="1400" b="1"/>
                        <a:t>TOP</a:t>
                      </a:r>
                    </a:p>
                  </xdr:txBody>
                </xdr:sp>
                <xdr:sp macro="" textlink="">
                  <xdr:nvSpPr>
                    <xdr:cNvPr id="397" name="TextBox 457"/>
                    <xdr:cNvSpPr txBox="1"/>
                  </xdr:nvSpPr>
                  <xdr:spPr>
                    <a:xfrm>
                      <a:off x="3747320" y="4225827"/>
                      <a:ext cx="506499" cy="287867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19</a:t>
                      </a:r>
                    </a:p>
                  </xdr:txBody>
                </xdr:sp>
                <xdr:sp macro="" textlink="">
                  <xdr:nvSpPr>
                    <xdr:cNvPr id="398" name="TextBox 458"/>
                    <xdr:cNvSpPr txBox="1"/>
                  </xdr:nvSpPr>
                  <xdr:spPr>
                    <a:xfrm>
                      <a:off x="3126141" y="4225827"/>
                      <a:ext cx="458717" cy="287867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18</a:t>
                      </a:r>
                    </a:p>
                  </xdr:txBody>
                </xdr:sp>
                <xdr:sp macro="" textlink="">
                  <xdr:nvSpPr>
                    <xdr:cNvPr id="399" name="TextBox 459"/>
                    <xdr:cNvSpPr txBox="1"/>
                  </xdr:nvSpPr>
                  <xdr:spPr>
                    <a:xfrm>
                      <a:off x="2409395" y="4225827"/>
                      <a:ext cx="410933" cy="287867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17</a:t>
                      </a:r>
                    </a:p>
                  </xdr:txBody>
                </xdr:sp>
                <xdr:sp macro="" textlink="">
                  <xdr:nvSpPr>
                    <xdr:cNvPr id="400" name="TextBox 460"/>
                    <xdr:cNvSpPr txBox="1"/>
                  </xdr:nvSpPr>
                  <xdr:spPr>
                    <a:xfrm>
                      <a:off x="1759547" y="4225827"/>
                      <a:ext cx="391819" cy="287867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16</a:t>
                      </a:r>
                    </a:p>
                  </xdr:txBody>
                </xdr:sp>
                <xdr:sp macro="" textlink="">
                  <xdr:nvSpPr>
                    <xdr:cNvPr id="401" name="TextBox 461"/>
                    <xdr:cNvSpPr txBox="1"/>
                  </xdr:nvSpPr>
                  <xdr:spPr>
                    <a:xfrm>
                      <a:off x="1366195" y="3993281"/>
                      <a:ext cx="372534" cy="292211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15</a:t>
                      </a:r>
                    </a:p>
                  </xdr:txBody>
                </xdr:sp>
                <xdr:sp macro="" textlink="">
                  <xdr:nvSpPr>
                    <xdr:cNvPr id="402" name="TextBox 462"/>
                    <xdr:cNvSpPr txBox="1"/>
                  </xdr:nvSpPr>
                  <xdr:spPr>
                    <a:xfrm>
                      <a:off x="1367725" y="3506112"/>
                      <a:ext cx="486460" cy="501084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14</a:t>
                      </a:r>
                    </a:p>
                  </xdr:txBody>
                </xdr:sp>
                <xdr:sp macro="" textlink="">
                  <xdr:nvSpPr>
                    <xdr:cNvPr id="403" name="TextBox 463"/>
                    <xdr:cNvSpPr txBox="1"/>
                  </xdr:nvSpPr>
                  <xdr:spPr>
                    <a:xfrm>
                      <a:off x="1415509" y="3089081"/>
                      <a:ext cx="538738" cy="505310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13</a:t>
                      </a:r>
                    </a:p>
                  </xdr:txBody>
                </xdr:sp>
                <xdr:sp macro="" textlink="">
                  <xdr:nvSpPr>
                    <xdr:cNvPr id="404" name="TextBox 464"/>
                    <xdr:cNvSpPr txBox="1"/>
                  </xdr:nvSpPr>
                  <xdr:spPr>
                    <a:xfrm>
                      <a:off x="1681772" y="2379167"/>
                      <a:ext cx="632057" cy="449911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11</a:t>
                      </a:r>
                    </a:p>
                  </xdr:txBody>
                </xdr:sp>
                <xdr:sp macro="" textlink="">
                  <xdr:nvSpPr>
                    <xdr:cNvPr id="405" name="TextBox 465"/>
                    <xdr:cNvSpPr txBox="1"/>
                  </xdr:nvSpPr>
                  <xdr:spPr>
                    <a:xfrm>
                      <a:off x="1766439" y="2124064"/>
                      <a:ext cx="709851" cy="380337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10</a:t>
                      </a:r>
                    </a:p>
                  </xdr:txBody>
                </xdr:sp>
                <xdr:sp macro="" textlink="">
                  <xdr:nvSpPr>
                    <xdr:cNvPr id="406" name="TextBox 466"/>
                    <xdr:cNvSpPr txBox="1"/>
                  </xdr:nvSpPr>
                  <xdr:spPr>
                    <a:xfrm>
                      <a:off x="2552744" y="1971000"/>
                      <a:ext cx="707189" cy="287867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8</a:t>
                      </a:r>
                    </a:p>
                  </xdr:txBody>
                </xdr:sp>
                <xdr:sp macro="" textlink="">
                  <xdr:nvSpPr>
                    <xdr:cNvPr id="407" name="TextBox 467"/>
                    <xdr:cNvSpPr txBox="1"/>
                  </xdr:nvSpPr>
                  <xdr:spPr>
                    <a:xfrm>
                      <a:off x="2246933" y="1971000"/>
                      <a:ext cx="458717" cy="287867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9</a:t>
                      </a:r>
                    </a:p>
                  </xdr:txBody>
                </xdr:sp>
                <xdr:sp macro="" textlink="">
                  <xdr:nvSpPr>
                    <xdr:cNvPr id="408" name="TextBox 468"/>
                    <xdr:cNvSpPr txBox="1"/>
                  </xdr:nvSpPr>
                  <xdr:spPr>
                    <a:xfrm>
                      <a:off x="3116582" y="1971000"/>
                      <a:ext cx="640292" cy="287867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7</a:t>
                      </a:r>
                    </a:p>
                  </xdr:txBody>
                </xdr:sp>
                <xdr:sp macro="" textlink="">
                  <xdr:nvSpPr>
                    <xdr:cNvPr id="409" name="TextBox 469"/>
                    <xdr:cNvSpPr txBox="1"/>
                  </xdr:nvSpPr>
                  <xdr:spPr>
                    <a:xfrm>
                      <a:off x="3661311" y="2096234"/>
                      <a:ext cx="511007" cy="422082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6</a:t>
                      </a:r>
                    </a:p>
                  </xdr:txBody>
                </xdr:sp>
                <xdr:sp macro="" textlink="">
                  <xdr:nvSpPr>
                    <xdr:cNvPr id="410" name="TextBox 470"/>
                    <xdr:cNvSpPr txBox="1"/>
                  </xdr:nvSpPr>
                  <xdr:spPr>
                    <a:xfrm>
                      <a:off x="3670867" y="2402358"/>
                      <a:ext cx="624603" cy="412805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5</a:t>
                      </a:r>
                    </a:p>
                  </xdr:txBody>
                </xdr:sp>
                <xdr:sp macro="" textlink="">
                  <xdr:nvSpPr>
                    <xdr:cNvPr id="411" name="TextBox 471"/>
                    <xdr:cNvSpPr txBox="1"/>
                  </xdr:nvSpPr>
                  <xdr:spPr>
                    <a:xfrm>
                      <a:off x="4030693" y="3089081"/>
                      <a:ext cx="372534" cy="523863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3</a:t>
                      </a:r>
                    </a:p>
                  </xdr:txBody>
                </xdr:sp>
                <xdr:sp macro="" textlink="">
                  <xdr:nvSpPr>
                    <xdr:cNvPr id="412" name="TextBox 472"/>
                    <xdr:cNvSpPr txBox="1"/>
                  </xdr:nvSpPr>
                  <xdr:spPr>
                    <a:xfrm>
                      <a:off x="4130754" y="3506113"/>
                      <a:ext cx="372534" cy="510359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2</a:t>
                      </a:r>
                    </a:p>
                  </xdr:txBody>
                </xdr:sp>
                <xdr:sp macro="" textlink="">
                  <xdr:nvSpPr>
                    <xdr:cNvPr id="413" name="TextBox 473"/>
                    <xdr:cNvSpPr txBox="1"/>
                  </xdr:nvSpPr>
                  <xdr:spPr>
                    <a:xfrm>
                      <a:off x="4238512" y="3881963"/>
                      <a:ext cx="512251" cy="524124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1</a:t>
                      </a:r>
                    </a:p>
                  </xdr:txBody>
                </xdr:sp>
              </xdr:grpSp>
              <xdr:sp macro="" textlink="">
                <xdr:nvSpPr>
                  <xdr:cNvPr id="394" name="TextBox 454"/>
                  <xdr:cNvSpPr txBox="1"/>
                </xdr:nvSpPr>
                <xdr:spPr>
                  <a:xfrm>
                    <a:off x="4137121" y="15153410"/>
                    <a:ext cx="586895" cy="788938"/>
                  </a:xfrm>
                  <a:prstGeom prst="rect">
                    <a:avLst/>
                  </a:prstGeom>
                  <a:noFill/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wrap="square" rtlCol="0" anchor="ctr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algn="ctr"/>
                    <a:r>
                      <a:rPr lang="en-US" sz="1400" b="1"/>
                      <a:t>4</a:t>
                    </a:r>
                  </a:p>
                </xdr:txBody>
              </xdr:sp>
            </xdr:grpSp>
          </xdr:grpSp>
          <xdr:sp macro="" textlink="">
            <xdr:nvSpPr>
              <xdr:cNvPr id="390" name="Arc 450"/>
              <xdr:cNvSpPr/>
            </xdr:nvSpPr>
            <xdr:spPr>
              <a:xfrm>
                <a:off x="10814241" y="22234621"/>
                <a:ext cx="269395" cy="173182"/>
              </a:xfrm>
              <a:prstGeom prst="arc">
                <a:avLst>
                  <a:gd name="adj1" fmla="val 5109727"/>
                  <a:gd name="adj2" fmla="val 15657073"/>
                </a:avLst>
              </a:prstGeom>
              <a:ln w="38100">
                <a:solidFill>
                  <a:srgbClr val="FFFF00"/>
                </a:solidFill>
              </a:ln>
              <a:effectLst/>
            </xdr:spPr>
            <xdr:style>
              <a:lnRef idx="2">
                <a:schemeClr val="accent1"/>
              </a:lnRef>
              <a:fillRef idx="0">
                <a:schemeClr val="accent1"/>
              </a:fillRef>
              <a:effectRef idx="1">
                <a:schemeClr val="accent1"/>
              </a:effectRef>
              <a:fontRef idx="minor">
                <a:schemeClr val="tx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en-US"/>
              </a:p>
            </xdr:txBody>
          </xdr:sp>
        </xdr:grpSp>
        <xdr:cxnSp macro="">
          <xdr:nvCxnSpPr>
            <xdr:cNvPr id="362" name="Straight Connector 448"/>
            <xdr:cNvCxnSpPr/>
          </xdr:nvCxnSpPr>
          <xdr:spPr>
            <a:xfrm flipH="1">
              <a:off x="11391515" y="25852197"/>
              <a:ext cx="120404" cy="104154"/>
            </a:xfrm>
            <a:prstGeom prst="line">
              <a:avLst/>
            </a:prstGeom>
            <a:ln w="38100">
              <a:solidFill>
                <a:srgbClr val="FFFF00"/>
              </a:solidFill>
            </a:ln>
            <a:effectLst/>
          </xdr:spPr>
          <xdr:style>
            <a:lnRef idx="2">
              <a:schemeClr val="accent1"/>
            </a:lnRef>
            <a:fillRef idx="0">
              <a:schemeClr val="accent1"/>
            </a:fillRef>
            <a:effectRef idx="1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348" name="Straight Connector 446"/>
          <xdr:cNvCxnSpPr/>
        </xdr:nvCxnSpPr>
        <xdr:spPr>
          <a:xfrm>
            <a:off x="11381893" y="25977273"/>
            <a:ext cx="162811" cy="60691"/>
          </a:xfrm>
          <a:prstGeom prst="line">
            <a:avLst/>
          </a:prstGeom>
          <a:ln w="38100">
            <a:solidFill>
              <a:srgbClr val="FFFF00"/>
            </a:solidFill>
          </a:ln>
          <a:effectLst/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370417</xdr:colOff>
      <xdr:row>48</xdr:row>
      <xdr:rowOff>190499</xdr:rowOff>
    </xdr:from>
    <xdr:to>
      <xdr:col>10</xdr:col>
      <xdr:colOff>635001</xdr:colOff>
      <xdr:row>71</xdr:row>
      <xdr:rowOff>42334</xdr:rowOff>
    </xdr:to>
    <xdr:grpSp>
      <xdr:nvGrpSpPr>
        <xdr:cNvPr id="309" name="Group 444"/>
        <xdr:cNvGrpSpPr/>
      </xdr:nvGrpSpPr>
      <xdr:grpSpPr>
        <a:xfrm>
          <a:off x="5979584" y="11165416"/>
          <a:ext cx="3302000" cy="4476751"/>
          <a:chOff x="8630227" y="21445682"/>
          <a:chExt cx="3407450" cy="5312834"/>
        </a:xfrm>
      </xdr:grpSpPr>
      <xdr:grpSp>
        <xdr:nvGrpSpPr>
          <xdr:cNvPr id="310" name="Group 445"/>
          <xdr:cNvGrpSpPr/>
        </xdr:nvGrpSpPr>
        <xdr:grpSpPr>
          <a:xfrm>
            <a:off x="8630227" y="21445682"/>
            <a:ext cx="3407450" cy="5312834"/>
            <a:chOff x="8630227" y="21445682"/>
            <a:chExt cx="3407450" cy="5312834"/>
          </a:xfrm>
        </xdr:grpSpPr>
        <xdr:grpSp>
          <xdr:nvGrpSpPr>
            <xdr:cNvPr id="312" name="Group 447"/>
            <xdr:cNvGrpSpPr/>
          </xdr:nvGrpSpPr>
          <xdr:grpSpPr>
            <a:xfrm>
              <a:off x="8630227" y="21445682"/>
              <a:ext cx="3407450" cy="5312834"/>
              <a:chOff x="8630227" y="21445682"/>
              <a:chExt cx="3407450" cy="5312834"/>
            </a:xfrm>
          </xdr:grpSpPr>
          <xdr:grpSp>
            <xdr:nvGrpSpPr>
              <xdr:cNvPr id="314" name="Group 449"/>
              <xdr:cNvGrpSpPr/>
            </xdr:nvGrpSpPr>
            <xdr:grpSpPr>
              <a:xfrm>
                <a:off x="8630227" y="21445682"/>
                <a:ext cx="3407450" cy="5312834"/>
                <a:chOff x="1654848" y="13431214"/>
                <a:chExt cx="3407450" cy="5312834"/>
              </a:xfrm>
            </xdr:grpSpPr>
            <xdr:sp macro="" textlink="">
              <xdr:nvSpPr>
                <xdr:cNvPr id="414" name="TextBox 451"/>
                <xdr:cNvSpPr txBox="1"/>
              </xdr:nvSpPr>
              <xdr:spPr>
                <a:xfrm>
                  <a:off x="1779923" y="15182273"/>
                  <a:ext cx="606138" cy="750456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wrap="square" rtlCol="0" anchor="ctr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r>
                    <a:rPr lang="en-US" sz="1400" b="1"/>
                    <a:t>4</a:t>
                  </a:r>
                </a:p>
              </xdr:txBody>
            </xdr:sp>
            <xdr:grpSp>
              <xdr:nvGrpSpPr>
                <xdr:cNvPr id="415" name="Group 452"/>
                <xdr:cNvGrpSpPr/>
              </xdr:nvGrpSpPr>
              <xdr:grpSpPr>
                <a:xfrm>
                  <a:off x="1654848" y="13431214"/>
                  <a:ext cx="3407450" cy="5312834"/>
                  <a:chOff x="1654848" y="13431214"/>
                  <a:chExt cx="3407450" cy="5312834"/>
                </a:xfrm>
              </xdr:grpSpPr>
              <xdr:grpSp>
                <xdr:nvGrpSpPr>
                  <xdr:cNvPr id="416" name="Group 453"/>
                  <xdr:cNvGrpSpPr/>
                </xdr:nvGrpSpPr>
                <xdr:grpSpPr>
                  <a:xfrm>
                    <a:off x="1654848" y="13431214"/>
                    <a:ext cx="3407450" cy="5312834"/>
                    <a:chOff x="1366195" y="1971000"/>
                    <a:chExt cx="3384568" cy="2542694"/>
                  </a:xfrm>
                </xdr:grpSpPr>
                <xdr:sp macro="" textlink="">
                  <xdr:nvSpPr>
                    <xdr:cNvPr id="418" name="Trapezoid 455"/>
                    <xdr:cNvSpPr/>
                  </xdr:nvSpPr>
                  <xdr:spPr>
                    <a:xfrm>
                      <a:off x="1629817" y="2258867"/>
                      <a:ext cx="2679700" cy="2016797"/>
                    </a:xfrm>
                    <a:prstGeom prst="trapezoid">
                      <a:avLst/>
                    </a:prstGeom>
                    <a:solidFill>
                      <a:schemeClr val="accent6">
                        <a:lumMod val="60000"/>
                        <a:lumOff val="40000"/>
                      </a:schemeClr>
                    </a:solidFill>
                    <a:ln w="19050" cmpd="sng">
                      <a:solidFill>
                        <a:schemeClr val="tx1"/>
                      </a:solidFill>
                    </a:ln>
                    <a:effectLst/>
                  </xdr:spPr>
                  <xdr:style>
                    <a:lnRef idx="1">
                      <a:schemeClr val="accent1"/>
                    </a:lnRef>
                    <a:fillRef idx="3">
                      <a:schemeClr val="accent1"/>
                    </a:fillRef>
                    <a:effectRef idx="2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rot="0" spcFirstLastPara="0" vert="horz" wrap="square" lIns="91440" tIns="45720" rIns="91440" bIns="45720" numCol="1" spcCol="0" rtlCol="0" fromWordArt="0" anchor="t" anchorCtr="0" forceAA="0" compatLnSpc="1">
                      <a:prstTxWarp prst="textNoShape">
                        <a:avLst/>
                      </a:prstTxWarp>
                      <a:noAutofit/>
                    </a:bodyPr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l"/>
                      <a:endParaRPr lang="en-US" sz="1100"/>
                    </a:p>
                  </xdr:txBody>
                </xdr:sp>
                <xdr:sp macro="" textlink="">
                  <xdr:nvSpPr>
                    <xdr:cNvPr id="419" name="TextBox 456"/>
                    <xdr:cNvSpPr txBox="1"/>
                  </xdr:nvSpPr>
                  <xdr:spPr>
                    <a:xfrm>
                      <a:off x="2247883" y="2954867"/>
                      <a:ext cx="1456267" cy="414867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Chamber </a:t>
                      </a:r>
                    </a:p>
                    <a:p>
                      <a:pPr algn="ctr"/>
                      <a:r>
                        <a:rPr lang="en-US" sz="1400" b="1"/>
                        <a:t>SB</a:t>
                      </a:r>
                      <a:r>
                        <a:rPr lang="en-US" sz="1400" b="1" baseline="0"/>
                        <a:t> Strip</a:t>
                      </a:r>
                      <a:endParaRPr lang="en-US" sz="1400" b="1"/>
                    </a:p>
                  </xdr:txBody>
                </xdr:sp>
                <xdr:sp macro="" textlink="">
                  <xdr:nvSpPr>
                    <xdr:cNvPr id="420" name="TextBox 457"/>
                    <xdr:cNvSpPr txBox="1"/>
                  </xdr:nvSpPr>
                  <xdr:spPr>
                    <a:xfrm>
                      <a:off x="3747320" y="4225827"/>
                      <a:ext cx="506499" cy="287867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16</a:t>
                      </a:r>
                    </a:p>
                  </xdr:txBody>
                </xdr:sp>
                <xdr:sp macro="" textlink="">
                  <xdr:nvSpPr>
                    <xdr:cNvPr id="421" name="TextBox 458"/>
                    <xdr:cNvSpPr txBox="1"/>
                  </xdr:nvSpPr>
                  <xdr:spPr>
                    <a:xfrm>
                      <a:off x="3126141" y="4225827"/>
                      <a:ext cx="458717" cy="287867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17</a:t>
                      </a:r>
                    </a:p>
                  </xdr:txBody>
                </xdr:sp>
                <xdr:sp macro="" textlink="">
                  <xdr:nvSpPr>
                    <xdr:cNvPr id="422" name="TextBox 459"/>
                    <xdr:cNvSpPr txBox="1"/>
                  </xdr:nvSpPr>
                  <xdr:spPr>
                    <a:xfrm>
                      <a:off x="2409395" y="4225827"/>
                      <a:ext cx="410933" cy="287867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18</a:t>
                      </a:r>
                    </a:p>
                  </xdr:txBody>
                </xdr:sp>
                <xdr:sp macro="" textlink="">
                  <xdr:nvSpPr>
                    <xdr:cNvPr id="423" name="TextBox 460"/>
                    <xdr:cNvSpPr txBox="1"/>
                  </xdr:nvSpPr>
                  <xdr:spPr>
                    <a:xfrm>
                      <a:off x="1759547" y="4225827"/>
                      <a:ext cx="391819" cy="287867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19</a:t>
                      </a:r>
                    </a:p>
                  </xdr:txBody>
                </xdr:sp>
                <xdr:sp macro="" textlink="">
                  <xdr:nvSpPr>
                    <xdr:cNvPr id="424" name="TextBox 461"/>
                    <xdr:cNvSpPr txBox="1"/>
                  </xdr:nvSpPr>
                  <xdr:spPr>
                    <a:xfrm>
                      <a:off x="1366195" y="3993281"/>
                      <a:ext cx="372534" cy="292211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1</a:t>
                      </a:r>
                    </a:p>
                  </xdr:txBody>
                </xdr:sp>
                <xdr:sp macro="" textlink="">
                  <xdr:nvSpPr>
                    <xdr:cNvPr id="425" name="TextBox 462"/>
                    <xdr:cNvSpPr txBox="1"/>
                  </xdr:nvSpPr>
                  <xdr:spPr>
                    <a:xfrm>
                      <a:off x="1367725" y="3506112"/>
                      <a:ext cx="486460" cy="501084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2</a:t>
                      </a:r>
                    </a:p>
                  </xdr:txBody>
                </xdr:sp>
                <xdr:sp macro="" textlink="">
                  <xdr:nvSpPr>
                    <xdr:cNvPr id="426" name="TextBox 463"/>
                    <xdr:cNvSpPr txBox="1"/>
                  </xdr:nvSpPr>
                  <xdr:spPr>
                    <a:xfrm>
                      <a:off x="1415509" y="3089081"/>
                      <a:ext cx="538738" cy="505310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3</a:t>
                      </a:r>
                    </a:p>
                  </xdr:txBody>
                </xdr:sp>
                <xdr:sp macro="" textlink="">
                  <xdr:nvSpPr>
                    <xdr:cNvPr id="427" name="TextBox 464"/>
                    <xdr:cNvSpPr txBox="1"/>
                  </xdr:nvSpPr>
                  <xdr:spPr>
                    <a:xfrm>
                      <a:off x="1681772" y="2379167"/>
                      <a:ext cx="632057" cy="449911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5</a:t>
                      </a:r>
                    </a:p>
                  </xdr:txBody>
                </xdr:sp>
                <xdr:sp macro="" textlink="">
                  <xdr:nvSpPr>
                    <xdr:cNvPr id="428" name="TextBox 465"/>
                    <xdr:cNvSpPr txBox="1"/>
                  </xdr:nvSpPr>
                  <xdr:spPr>
                    <a:xfrm>
                      <a:off x="1766439" y="2124064"/>
                      <a:ext cx="709851" cy="380337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6</a:t>
                      </a:r>
                    </a:p>
                  </xdr:txBody>
                </xdr:sp>
                <xdr:sp macro="" textlink="">
                  <xdr:nvSpPr>
                    <xdr:cNvPr id="429" name="TextBox 466"/>
                    <xdr:cNvSpPr txBox="1"/>
                  </xdr:nvSpPr>
                  <xdr:spPr>
                    <a:xfrm>
                      <a:off x="2552744" y="1971000"/>
                      <a:ext cx="707189" cy="287867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8</a:t>
                      </a:r>
                    </a:p>
                  </xdr:txBody>
                </xdr:sp>
                <xdr:sp macro="" textlink="">
                  <xdr:nvSpPr>
                    <xdr:cNvPr id="430" name="TextBox 467"/>
                    <xdr:cNvSpPr txBox="1"/>
                  </xdr:nvSpPr>
                  <xdr:spPr>
                    <a:xfrm>
                      <a:off x="2246933" y="1971000"/>
                      <a:ext cx="458717" cy="287867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7</a:t>
                      </a:r>
                    </a:p>
                  </xdr:txBody>
                </xdr:sp>
                <xdr:sp macro="" textlink="">
                  <xdr:nvSpPr>
                    <xdr:cNvPr id="431" name="TextBox 468"/>
                    <xdr:cNvSpPr txBox="1"/>
                  </xdr:nvSpPr>
                  <xdr:spPr>
                    <a:xfrm>
                      <a:off x="3116582" y="1971000"/>
                      <a:ext cx="640292" cy="287867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9</a:t>
                      </a:r>
                    </a:p>
                  </xdr:txBody>
                </xdr:sp>
                <xdr:sp macro="" textlink="">
                  <xdr:nvSpPr>
                    <xdr:cNvPr id="432" name="TextBox 469"/>
                    <xdr:cNvSpPr txBox="1"/>
                  </xdr:nvSpPr>
                  <xdr:spPr>
                    <a:xfrm>
                      <a:off x="3661311" y="2096234"/>
                      <a:ext cx="511007" cy="422082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10</a:t>
                      </a:r>
                    </a:p>
                  </xdr:txBody>
                </xdr:sp>
                <xdr:sp macro="" textlink="">
                  <xdr:nvSpPr>
                    <xdr:cNvPr id="433" name="TextBox 470"/>
                    <xdr:cNvSpPr txBox="1"/>
                  </xdr:nvSpPr>
                  <xdr:spPr>
                    <a:xfrm>
                      <a:off x="3670867" y="2402358"/>
                      <a:ext cx="624603" cy="412805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11</a:t>
                      </a:r>
                    </a:p>
                  </xdr:txBody>
                </xdr:sp>
                <xdr:sp macro="" textlink="">
                  <xdr:nvSpPr>
                    <xdr:cNvPr id="434" name="TextBox 471"/>
                    <xdr:cNvSpPr txBox="1"/>
                  </xdr:nvSpPr>
                  <xdr:spPr>
                    <a:xfrm>
                      <a:off x="4030693" y="3089081"/>
                      <a:ext cx="372534" cy="523863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13</a:t>
                      </a:r>
                    </a:p>
                  </xdr:txBody>
                </xdr:sp>
                <xdr:sp macro="" textlink="">
                  <xdr:nvSpPr>
                    <xdr:cNvPr id="435" name="TextBox 472"/>
                    <xdr:cNvSpPr txBox="1"/>
                  </xdr:nvSpPr>
                  <xdr:spPr>
                    <a:xfrm>
                      <a:off x="4130754" y="3506113"/>
                      <a:ext cx="372534" cy="510359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14</a:t>
                      </a:r>
                    </a:p>
                  </xdr:txBody>
                </xdr:sp>
                <xdr:sp macro="" textlink="">
                  <xdr:nvSpPr>
                    <xdr:cNvPr id="436" name="TextBox 473"/>
                    <xdr:cNvSpPr txBox="1"/>
                  </xdr:nvSpPr>
                  <xdr:spPr>
                    <a:xfrm>
                      <a:off x="4238512" y="3881963"/>
                      <a:ext cx="512251" cy="524124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15</a:t>
                      </a:r>
                    </a:p>
                  </xdr:txBody>
                </xdr:sp>
              </xdr:grpSp>
              <xdr:sp macro="" textlink="">
                <xdr:nvSpPr>
                  <xdr:cNvPr id="417" name="TextBox 454"/>
                  <xdr:cNvSpPr txBox="1"/>
                </xdr:nvSpPr>
                <xdr:spPr>
                  <a:xfrm>
                    <a:off x="4137121" y="15153410"/>
                    <a:ext cx="586895" cy="788938"/>
                  </a:xfrm>
                  <a:prstGeom prst="rect">
                    <a:avLst/>
                  </a:prstGeom>
                  <a:noFill/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wrap="square" rtlCol="0" anchor="ctr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algn="ctr"/>
                    <a:r>
                      <a:rPr lang="en-US" sz="1400" b="1"/>
                      <a:t>12</a:t>
                    </a:r>
                  </a:p>
                </xdr:txBody>
              </xdr:sp>
            </xdr:grpSp>
          </xdr:grpSp>
          <xdr:sp macro="" textlink="">
            <xdr:nvSpPr>
              <xdr:cNvPr id="315" name="Arc 450"/>
              <xdr:cNvSpPr/>
            </xdr:nvSpPr>
            <xdr:spPr>
              <a:xfrm rot="853932" flipH="1" flipV="1">
                <a:off x="9404948" y="22289497"/>
                <a:ext cx="235153" cy="161782"/>
              </a:xfrm>
              <a:prstGeom prst="arc">
                <a:avLst>
                  <a:gd name="adj1" fmla="val 5109727"/>
                  <a:gd name="adj2" fmla="val 15657073"/>
                </a:avLst>
              </a:prstGeom>
              <a:ln w="38100">
                <a:solidFill>
                  <a:srgbClr val="FFFF00"/>
                </a:solidFill>
              </a:ln>
              <a:effectLst/>
            </xdr:spPr>
            <xdr:style>
              <a:lnRef idx="2">
                <a:schemeClr val="accent1"/>
              </a:lnRef>
              <a:fillRef idx="0">
                <a:schemeClr val="accent1"/>
              </a:fillRef>
              <a:effectRef idx="1">
                <a:schemeClr val="accent1"/>
              </a:effectRef>
              <a:fontRef idx="minor">
                <a:schemeClr val="tx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en-US"/>
              </a:p>
            </xdr:txBody>
          </xdr:sp>
        </xdr:grpSp>
        <xdr:cxnSp macro="">
          <xdr:nvCxnSpPr>
            <xdr:cNvPr id="313" name="Straight Connector 448"/>
            <xdr:cNvCxnSpPr/>
          </xdr:nvCxnSpPr>
          <xdr:spPr>
            <a:xfrm flipH="1">
              <a:off x="8952429" y="25914721"/>
              <a:ext cx="120404" cy="104154"/>
            </a:xfrm>
            <a:prstGeom prst="line">
              <a:avLst/>
            </a:prstGeom>
            <a:ln w="38100">
              <a:solidFill>
                <a:srgbClr val="FFFF00"/>
              </a:solidFill>
            </a:ln>
            <a:effectLst/>
          </xdr:spPr>
          <xdr:style>
            <a:lnRef idx="2">
              <a:schemeClr val="accent1"/>
            </a:lnRef>
            <a:fillRef idx="0">
              <a:schemeClr val="accent1"/>
            </a:fillRef>
            <a:effectRef idx="1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311" name="Straight Connector 446"/>
          <xdr:cNvCxnSpPr/>
        </xdr:nvCxnSpPr>
        <xdr:spPr>
          <a:xfrm>
            <a:off x="8987275" y="25808735"/>
            <a:ext cx="94785" cy="117769"/>
          </a:xfrm>
          <a:prstGeom prst="line">
            <a:avLst/>
          </a:prstGeom>
          <a:ln w="38100">
            <a:solidFill>
              <a:srgbClr val="FFFF00"/>
            </a:solidFill>
          </a:ln>
          <a:effectLst/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1306284</xdr:colOff>
      <xdr:row>92</xdr:row>
      <xdr:rowOff>188686</xdr:rowOff>
    </xdr:from>
    <xdr:to>
      <xdr:col>13</xdr:col>
      <xdr:colOff>176893</xdr:colOff>
      <xdr:row>108</xdr:row>
      <xdr:rowOff>163285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853847</xdr:colOff>
      <xdr:row>37</xdr:row>
      <xdr:rowOff>105457</xdr:rowOff>
    </xdr:from>
    <xdr:to>
      <xdr:col>4</xdr:col>
      <xdr:colOff>2490108</xdr:colOff>
      <xdr:row>49</xdr:row>
      <xdr:rowOff>1211035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68037</xdr:colOff>
      <xdr:row>81</xdr:row>
      <xdr:rowOff>3</xdr:rowOff>
    </xdr:from>
    <xdr:to>
      <xdr:col>22</xdr:col>
      <xdr:colOff>13608</xdr:colOff>
      <xdr:row>108</xdr:row>
      <xdr:rowOff>176893</xdr:rowOff>
    </xdr:to>
    <xdr:grpSp>
      <xdr:nvGrpSpPr>
        <xdr:cNvPr id="5" name="Group 444"/>
        <xdr:cNvGrpSpPr/>
      </xdr:nvGrpSpPr>
      <xdr:grpSpPr>
        <a:xfrm>
          <a:off x="18573751" y="20220217"/>
          <a:ext cx="3796393" cy="5932712"/>
          <a:chOff x="8630227" y="21445682"/>
          <a:chExt cx="3407450" cy="5312834"/>
        </a:xfrm>
      </xdr:grpSpPr>
      <xdr:grpSp>
        <xdr:nvGrpSpPr>
          <xdr:cNvPr id="6" name="Group 445"/>
          <xdr:cNvGrpSpPr/>
        </xdr:nvGrpSpPr>
        <xdr:grpSpPr>
          <a:xfrm>
            <a:off x="8630227" y="21445682"/>
            <a:ext cx="3407450" cy="5312834"/>
            <a:chOff x="8630227" y="21445682"/>
            <a:chExt cx="3407450" cy="5312834"/>
          </a:xfrm>
        </xdr:grpSpPr>
        <xdr:grpSp>
          <xdr:nvGrpSpPr>
            <xdr:cNvPr id="8" name="Group 447"/>
            <xdr:cNvGrpSpPr/>
          </xdr:nvGrpSpPr>
          <xdr:grpSpPr>
            <a:xfrm>
              <a:off x="8630227" y="21445682"/>
              <a:ext cx="3407450" cy="5312834"/>
              <a:chOff x="8630227" y="21445682"/>
              <a:chExt cx="3407450" cy="5312834"/>
            </a:xfrm>
          </xdr:grpSpPr>
          <xdr:grpSp>
            <xdr:nvGrpSpPr>
              <xdr:cNvPr id="10" name="Group 449"/>
              <xdr:cNvGrpSpPr/>
            </xdr:nvGrpSpPr>
            <xdr:grpSpPr>
              <a:xfrm>
                <a:off x="8630227" y="21445682"/>
                <a:ext cx="3407450" cy="5312834"/>
                <a:chOff x="1654848" y="13431214"/>
                <a:chExt cx="3407450" cy="5312834"/>
              </a:xfrm>
            </xdr:grpSpPr>
            <xdr:sp macro="" textlink="">
              <xdr:nvSpPr>
                <xdr:cNvPr id="12" name="TextBox 451"/>
                <xdr:cNvSpPr txBox="1"/>
              </xdr:nvSpPr>
              <xdr:spPr>
                <a:xfrm>
                  <a:off x="1779923" y="15182273"/>
                  <a:ext cx="606138" cy="750456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wrap="square" rtlCol="0" anchor="ctr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r>
                    <a:rPr lang="en-US" sz="1400" b="1"/>
                    <a:t>4</a:t>
                  </a:r>
                </a:p>
              </xdr:txBody>
            </xdr:sp>
            <xdr:grpSp>
              <xdr:nvGrpSpPr>
                <xdr:cNvPr id="13" name="Group 452"/>
                <xdr:cNvGrpSpPr/>
              </xdr:nvGrpSpPr>
              <xdr:grpSpPr>
                <a:xfrm>
                  <a:off x="1654848" y="13431214"/>
                  <a:ext cx="3407450" cy="5312834"/>
                  <a:chOff x="1654848" y="13431214"/>
                  <a:chExt cx="3407450" cy="5312834"/>
                </a:xfrm>
              </xdr:grpSpPr>
              <xdr:grpSp>
                <xdr:nvGrpSpPr>
                  <xdr:cNvPr id="14" name="Group 453"/>
                  <xdr:cNvGrpSpPr/>
                </xdr:nvGrpSpPr>
                <xdr:grpSpPr>
                  <a:xfrm>
                    <a:off x="1654848" y="13431214"/>
                    <a:ext cx="3407450" cy="5312834"/>
                    <a:chOff x="1366195" y="1971000"/>
                    <a:chExt cx="3384568" cy="2542694"/>
                  </a:xfrm>
                </xdr:grpSpPr>
                <xdr:sp macro="" textlink="">
                  <xdr:nvSpPr>
                    <xdr:cNvPr id="16" name="Trapezoid 455"/>
                    <xdr:cNvSpPr/>
                  </xdr:nvSpPr>
                  <xdr:spPr>
                    <a:xfrm>
                      <a:off x="1629817" y="2258867"/>
                      <a:ext cx="2679700" cy="2016797"/>
                    </a:xfrm>
                    <a:prstGeom prst="trapezoid">
                      <a:avLst/>
                    </a:prstGeom>
                    <a:solidFill>
                      <a:schemeClr val="accent6">
                        <a:lumMod val="60000"/>
                        <a:lumOff val="40000"/>
                      </a:schemeClr>
                    </a:solidFill>
                    <a:ln w="19050" cmpd="sng">
                      <a:solidFill>
                        <a:schemeClr val="tx1"/>
                      </a:solidFill>
                    </a:ln>
                    <a:effectLst/>
                  </xdr:spPr>
                  <xdr:style>
                    <a:lnRef idx="1">
                      <a:schemeClr val="accent1"/>
                    </a:lnRef>
                    <a:fillRef idx="3">
                      <a:schemeClr val="accent1"/>
                    </a:fillRef>
                    <a:effectRef idx="2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rot="0" spcFirstLastPara="0" vert="horz" wrap="square" lIns="91440" tIns="45720" rIns="91440" bIns="45720" numCol="1" spcCol="0" rtlCol="0" fromWordArt="0" anchor="t" anchorCtr="0" forceAA="0" compatLnSpc="1">
                      <a:prstTxWarp prst="textNoShape">
                        <a:avLst/>
                      </a:prstTxWarp>
                      <a:noAutofit/>
                    </a:bodyPr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l"/>
                      <a:endParaRPr lang="en-US" sz="1100"/>
                    </a:p>
                  </xdr:txBody>
                </xdr:sp>
                <xdr:sp macro="" textlink="">
                  <xdr:nvSpPr>
                    <xdr:cNvPr id="17" name="TextBox 456"/>
                    <xdr:cNvSpPr txBox="1"/>
                  </xdr:nvSpPr>
                  <xdr:spPr>
                    <a:xfrm>
                      <a:off x="2247883" y="2954867"/>
                      <a:ext cx="1456267" cy="414867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Chamber 1</a:t>
                      </a:r>
                    </a:p>
                    <a:p>
                      <a:pPr algn="ctr"/>
                      <a:r>
                        <a:rPr lang="en-US" sz="1400" b="1"/>
                        <a:t>Strip arriba, Pad</a:t>
                      </a:r>
                      <a:r>
                        <a:rPr lang="en-US" sz="1400" b="1" baseline="0"/>
                        <a:t> </a:t>
                      </a:r>
                      <a:r>
                        <a:rPr lang="en-US" sz="1400" b="1"/>
                        <a:t>abajo</a:t>
                      </a:r>
                    </a:p>
                  </xdr:txBody>
                </xdr:sp>
                <xdr:sp macro="" textlink="">
                  <xdr:nvSpPr>
                    <xdr:cNvPr id="18" name="TextBox 457"/>
                    <xdr:cNvSpPr txBox="1"/>
                  </xdr:nvSpPr>
                  <xdr:spPr>
                    <a:xfrm>
                      <a:off x="3747320" y="4225827"/>
                      <a:ext cx="506499" cy="287867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16</a:t>
                      </a:r>
                    </a:p>
                  </xdr:txBody>
                </xdr:sp>
                <xdr:sp macro="" textlink="">
                  <xdr:nvSpPr>
                    <xdr:cNvPr id="19" name="TextBox 458"/>
                    <xdr:cNvSpPr txBox="1"/>
                  </xdr:nvSpPr>
                  <xdr:spPr>
                    <a:xfrm>
                      <a:off x="3126141" y="4225827"/>
                      <a:ext cx="458717" cy="287867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17</a:t>
                      </a:r>
                    </a:p>
                  </xdr:txBody>
                </xdr:sp>
                <xdr:sp macro="" textlink="">
                  <xdr:nvSpPr>
                    <xdr:cNvPr id="20" name="TextBox 459"/>
                    <xdr:cNvSpPr txBox="1"/>
                  </xdr:nvSpPr>
                  <xdr:spPr>
                    <a:xfrm>
                      <a:off x="2409395" y="4225827"/>
                      <a:ext cx="410933" cy="287867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18</a:t>
                      </a:r>
                    </a:p>
                  </xdr:txBody>
                </xdr:sp>
                <xdr:sp macro="" textlink="">
                  <xdr:nvSpPr>
                    <xdr:cNvPr id="21" name="TextBox 460"/>
                    <xdr:cNvSpPr txBox="1"/>
                  </xdr:nvSpPr>
                  <xdr:spPr>
                    <a:xfrm>
                      <a:off x="1759547" y="4225827"/>
                      <a:ext cx="391819" cy="287867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19</a:t>
                      </a:r>
                    </a:p>
                  </xdr:txBody>
                </xdr:sp>
                <xdr:sp macro="" textlink="">
                  <xdr:nvSpPr>
                    <xdr:cNvPr id="22" name="TextBox 461"/>
                    <xdr:cNvSpPr txBox="1"/>
                  </xdr:nvSpPr>
                  <xdr:spPr>
                    <a:xfrm>
                      <a:off x="1366195" y="3993281"/>
                      <a:ext cx="372534" cy="292211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1</a:t>
                      </a:r>
                    </a:p>
                  </xdr:txBody>
                </xdr:sp>
                <xdr:sp macro="" textlink="">
                  <xdr:nvSpPr>
                    <xdr:cNvPr id="23" name="TextBox 462"/>
                    <xdr:cNvSpPr txBox="1"/>
                  </xdr:nvSpPr>
                  <xdr:spPr>
                    <a:xfrm>
                      <a:off x="1367725" y="3506112"/>
                      <a:ext cx="486460" cy="501084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2</a:t>
                      </a:r>
                    </a:p>
                  </xdr:txBody>
                </xdr:sp>
                <xdr:sp macro="" textlink="">
                  <xdr:nvSpPr>
                    <xdr:cNvPr id="24" name="TextBox 463"/>
                    <xdr:cNvSpPr txBox="1"/>
                  </xdr:nvSpPr>
                  <xdr:spPr>
                    <a:xfrm>
                      <a:off x="1415509" y="3089081"/>
                      <a:ext cx="538738" cy="505310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3</a:t>
                      </a:r>
                    </a:p>
                  </xdr:txBody>
                </xdr:sp>
                <xdr:sp macro="" textlink="">
                  <xdr:nvSpPr>
                    <xdr:cNvPr id="25" name="TextBox 464"/>
                    <xdr:cNvSpPr txBox="1"/>
                  </xdr:nvSpPr>
                  <xdr:spPr>
                    <a:xfrm>
                      <a:off x="1681772" y="2379167"/>
                      <a:ext cx="632057" cy="449911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5</a:t>
                      </a:r>
                    </a:p>
                  </xdr:txBody>
                </xdr:sp>
                <xdr:sp macro="" textlink="">
                  <xdr:nvSpPr>
                    <xdr:cNvPr id="26" name="TextBox 465"/>
                    <xdr:cNvSpPr txBox="1"/>
                  </xdr:nvSpPr>
                  <xdr:spPr>
                    <a:xfrm>
                      <a:off x="1766439" y="2124064"/>
                      <a:ext cx="709851" cy="380337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6</a:t>
                      </a:r>
                    </a:p>
                  </xdr:txBody>
                </xdr:sp>
                <xdr:sp macro="" textlink="">
                  <xdr:nvSpPr>
                    <xdr:cNvPr id="27" name="TextBox 466"/>
                    <xdr:cNvSpPr txBox="1"/>
                  </xdr:nvSpPr>
                  <xdr:spPr>
                    <a:xfrm>
                      <a:off x="2552744" y="1971000"/>
                      <a:ext cx="707189" cy="287867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8</a:t>
                      </a:r>
                    </a:p>
                  </xdr:txBody>
                </xdr:sp>
                <xdr:sp macro="" textlink="">
                  <xdr:nvSpPr>
                    <xdr:cNvPr id="28" name="TextBox 467"/>
                    <xdr:cNvSpPr txBox="1"/>
                  </xdr:nvSpPr>
                  <xdr:spPr>
                    <a:xfrm>
                      <a:off x="2246933" y="1971000"/>
                      <a:ext cx="458717" cy="287867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7</a:t>
                      </a:r>
                    </a:p>
                  </xdr:txBody>
                </xdr:sp>
                <xdr:sp macro="" textlink="">
                  <xdr:nvSpPr>
                    <xdr:cNvPr id="29" name="TextBox 468"/>
                    <xdr:cNvSpPr txBox="1"/>
                  </xdr:nvSpPr>
                  <xdr:spPr>
                    <a:xfrm>
                      <a:off x="3116582" y="1971000"/>
                      <a:ext cx="640292" cy="287867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9</a:t>
                      </a:r>
                    </a:p>
                  </xdr:txBody>
                </xdr:sp>
                <xdr:sp macro="" textlink="">
                  <xdr:nvSpPr>
                    <xdr:cNvPr id="30" name="TextBox 469"/>
                    <xdr:cNvSpPr txBox="1"/>
                  </xdr:nvSpPr>
                  <xdr:spPr>
                    <a:xfrm>
                      <a:off x="3661311" y="2096234"/>
                      <a:ext cx="511007" cy="422082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10</a:t>
                      </a:r>
                    </a:p>
                  </xdr:txBody>
                </xdr:sp>
                <xdr:sp macro="" textlink="">
                  <xdr:nvSpPr>
                    <xdr:cNvPr id="31" name="TextBox 470"/>
                    <xdr:cNvSpPr txBox="1"/>
                  </xdr:nvSpPr>
                  <xdr:spPr>
                    <a:xfrm>
                      <a:off x="3670867" y="2402358"/>
                      <a:ext cx="624603" cy="412805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11</a:t>
                      </a:r>
                    </a:p>
                  </xdr:txBody>
                </xdr:sp>
                <xdr:sp macro="" textlink="">
                  <xdr:nvSpPr>
                    <xdr:cNvPr id="32" name="TextBox 471"/>
                    <xdr:cNvSpPr txBox="1"/>
                  </xdr:nvSpPr>
                  <xdr:spPr>
                    <a:xfrm>
                      <a:off x="4030693" y="3089081"/>
                      <a:ext cx="372534" cy="523863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13</a:t>
                      </a:r>
                    </a:p>
                  </xdr:txBody>
                </xdr:sp>
                <xdr:sp macro="" textlink="">
                  <xdr:nvSpPr>
                    <xdr:cNvPr id="33" name="TextBox 472"/>
                    <xdr:cNvSpPr txBox="1"/>
                  </xdr:nvSpPr>
                  <xdr:spPr>
                    <a:xfrm>
                      <a:off x="4130754" y="3506113"/>
                      <a:ext cx="372534" cy="510359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14</a:t>
                      </a:r>
                    </a:p>
                  </xdr:txBody>
                </xdr:sp>
                <xdr:sp macro="" textlink="">
                  <xdr:nvSpPr>
                    <xdr:cNvPr id="34" name="TextBox 473"/>
                    <xdr:cNvSpPr txBox="1"/>
                  </xdr:nvSpPr>
                  <xdr:spPr>
                    <a:xfrm>
                      <a:off x="4238512" y="3881963"/>
                      <a:ext cx="512251" cy="524124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15</a:t>
                      </a:r>
                    </a:p>
                  </xdr:txBody>
                </xdr:sp>
              </xdr:grpSp>
              <xdr:sp macro="" textlink="">
                <xdr:nvSpPr>
                  <xdr:cNvPr id="15" name="TextBox 454"/>
                  <xdr:cNvSpPr txBox="1"/>
                </xdr:nvSpPr>
                <xdr:spPr>
                  <a:xfrm>
                    <a:off x="4137121" y="15153410"/>
                    <a:ext cx="586895" cy="788938"/>
                  </a:xfrm>
                  <a:prstGeom prst="rect">
                    <a:avLst/>
                  </a:prstGeom>
                  <a:noFill/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wrap="square" rtlCol="0" anchor="ctr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algn="ctr"/>
                    <a:r>
                      <a:rPr lang="en-US" sz="1400" b="1"/>
                      <a:t>12</a:t>
                    </a:r>
                  </a:p>
                </xdr:txBody>
              </xdr:sp>
            </xdr:grpSp>
          </xdr:grpSp>
          <xdr:sp macro="" textlink="">
            <xdr:nvSpPr>
              <xdr:cNvPr id="11" name="Arc 450"/>
              <xdr:cNvSpPr/>
            </xdr:nvSpPr>
            <xdr:spPr>
              <a:xfrm rot="853932" flipH="1" flipV="1">
                <a:off x="9404948" y="22289497"/>
                <a:ext cx="235153" cy="161782"/>
              </a:xfrm>
              <a:prstGeom prst="arc">
                <a:avLst>
                  <a:gd name="adj1" fmla="val 5109727"/>
                  <a:gd name="adj2" fmla="val 15657073"/>
                </a:avLst>
              </a:prstGeom>
              <a:ln w="38100">
                <a:solidFill>
                  <a:srgbClr val="FFFF00"/>
                </a:solidFill>
              </a:ln>
              <a:effectLst/>
            </xdr:spPr>
            <xdr:style>
              <a:lnRef idx="2">
                <a:schemeClr val="accent1"/>
              </a:lnRef>
              <a:fillRef idx="0">
                <a:schemeClr val="accent1"/>
              </a:fillRef>
              <a:effectRef idx="1">
                <a:schemeClr val="accent1"/>
              </a:effectRef>
              <a:fontRef idx="minor">
                <a:schemeClr val="tx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en-US"/>
              </a:p>
            </xdr:txBody>
          </xdr:sp>
        </xdr:grpSp>
        <xdr:cxnSp macro="">
          <xdr:nvCxnSpPr>
            <xdr:cNvPr id="9" name="Straight Connector 448"/>
            <xdr:cNvCxnSpPr/>
          </xdr:nvCxnSpPr>
          <xdr:spPr>
            <a:xfrm flipH="1">
              <a:off x="8952429" y="25914721"/>
              <a:ext cx="120404" cy="104154"/>
            </a:xfrm>
            <a:prstGeom prst="line">
              <a:avLst/>
            </a:prstGeom>
            <a:ln w="38100">
              <a:solidFill>
                <a:srgbClr val="FFFF00"/>
              </a:solidFill>
            </a:ln>
            <a:effectLst/>
          </xdr:spPr>
          <xdr:style>
            <a:lnRef idx="2">
              <a:schemeClr val="accent1"/>
            </a:lnRef>
            <a:fillRef idx="0">
              <a:schemeClr val="accent1"/>
            </a:fillRef>
            <a:effectRef idx="1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7" name="Straight Connector 446"/>
          <xdr:cNvCxnSpPr/>
        </xdr:nvCxnSpPr>
        <xdr:spPr>
          <a:xfrm>
            <a:off x="8987275" y="25808735"/>
            <a:ext cx="94785" cy="117769"/>
          </a:xfrm>
          <a:prstGeom prst="line">
            <a:avLst/>
          </a:prstGeom>
          <a:ln w="38100">
            <a:solidFill>
              <a:srgbClr val="FFFF00"/>
            </a:solidFill>
          </a:ln>
          <a:effectLst/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0</xdr:colOff>
      <xdr:row>50</xdr:row>
      <xdr:rowOff>0</xdr:rowOff>
    </xdr:from>
    <xdr:to>
      <xdr:col>4</xdr:col>
      <xdr:colOff>2547940</xdr:colOff>
      <xdr:row>65</xdr:row>
      <xdr:rowOff>85043</xdr:rowOff>
    </xdr:to>
    <xdr:graphicFrame macro="">
      <xdr:nvGraphicFramePr>
        <xdr:cNvPr id="36" name="Chart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0</xdr:colOff>
      <xdr:row>68</xdr:row>
      <xdr:rowOff>0</xdr:rowOff>
    </xdr:from>
    <xdr:to>
      <xdr:col>4</xdr:col>
      <xdr:colOff>2547940</xdr:colOff>
      <xdr:row>83</xdr:row>
      <xdr:rowOff>85043</xdr:rowOff>
    </xdr:to>
    <xdr:graphicFrame macro="">
      <xdr:nvGraphicFramePr>
        <xdr:cNvPr id="41" name="Chart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12</xdr:col>
      <xdr:colOff>95251</xdr:colOff>
      <xdr:row>6</xdr:row>
      <xdr:rowOff>81644</xdr:rowOff>
    </xdr:from>
    <xdr:to>
      <xdr:col>16</xdr:col>
      <xdr:colOff>272143</xdr:colOff>
      <xdr:row>20</xdr:row>
      <xdr:rowOff>198366</xdr:rowOff>
    </xdr:to>
    <xdr:pic>
      <xdr:nvPicPr>
        <xdr:cNvPr id="4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14965" y="1728108"/>
          <a:ext cx="2340428" cy="3328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149679</xdr:colOff>
      <xdr:row>6</xdr:row>
      <xdr:rowOff>122465</xdr:rowOff>
    </xdr:from>
    <xdr:to>
      <xdr:col>22</xdr:col>
      <xdr:colOff>703816</xdr:colOff>
      <xdr:row>21</xdr:row>
      <xdr:rowOff>54430</xdr:rowOff>
    </xdr:to>
    <xdr:pic>
      <xdr:nvPicPr>
        <xdr:cNvPr id="43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0" y="1768929"/>
          <a:ext cx="2323066" cy="33473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226786</xdr:colOff>
      <xdr:row>106</xdr:row>
      <xdr:rowOff>71663</xdr:rowOff>
    </xdr:from>
    <xdr:to>
      <xdr:col>15</xdr:col>
      <xdr:colOff>551091</xdr:colOff>
      <xdr:row>123</xdr:row>
      <xdr:rowOff>156480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639535</xdr:colOff>
      <xdr:row>35</xdr:row>
      <xdr:rowOff>95250</xdr:rowOff>
    </xdr:from>
    <xdr:to>
      <xdr:col>5</xdr:col>
      <xdr:colOff>571499</xdr:colOff>
      <xdr:row>51</xdr:row>
      <xdr:rowOff>1741714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278945</xdr:colOff>
      <xdr:row>98</xdr:row>
      <xdr:rowOff>197304</xdr:rowOff>
    </xdr:from>
    <xdr:to>
      <xdr:col>23</xdr:col>
      <xdr:colOff>72117</xdr:colOff>
      <xdr:row>121</xdr:row>
      <xdr:rowOff>149679</xdr:rowOff>
    </xdr:to>
    <xdr:grpSp>
      <xdr:nvGrpSpPr>
        <xdr:cNvPr id="5" name="Group 444"/>
        <xdr:cNvGrpSpPr/>
      </xdr:nvGrpSpPr>
      <xdr:grpSpPr>
        <a:xfrm>
          <a:off x="19437802" y="24213911"/>
          <a:ext cx="3562351" cy="4810125"/>
          <a:chOff x="8630227" y="21445682"/>
          <a:chExt cx="3407450" cy="5312834"/>
        </a:xfrm>
      </xdr:grpSpPr>
      <xdr:grpSp>
        <xdr:nvGrpSpPr>
          <xdr:cNvPr id="6" name="Group 445"/>
          <xdr:cNvGrpSpPr/>
        </xdr:nvGrpSpPr>
        <xdr:grpSpPr>
          <a:xfrm>
            <a:off x="8630227" y="21445682"/>
            <a:ext cx="3407450" cy="5312834"/>
            <a:chOff x="8630227" y="21445682"/>
            <a:chExt cx="3407450" cy="5312834"/>
          </a:xfrm>
        </xdr:grpSpPr>
        <xdr:grpSp>
          <xdr:nvGrpSpPr>
            <xdr:cNvPr id="8" name="Group 447"/>
            <xdr:cNvGrpSpPr/>
          </xdr:nvGrpSpPr>
          <xdr:grpSpPr>
            <a:xfrm>
              <a:off x="8630227" y="21445682"/>
              <a:ext cx="3407450" cy="5312834"/>
              <a:chOff x="8630227" y="21445682"/>
              <a:chExt cx="3407450" cy="5312834"/>
            </a:xfrm>
          </xdr:grpSpPr>
          <xdr:grpSp>
            <xdr:nvGrpSpPr>
              <xdr:cNvPr id="10" name="Group 449"/>
              <xdr:cNvGrpSpPr/>
            </xdr:nvGrpSpPr>
            <xdr:grpSpPr>
              <a:xfrm>
                <a:off x="8630227" y="21445682"/>
                <a:ext cx="3407450" cy="5312834"/>
                <a:chOff x="1654848" y="13431214"/>
                <a:chExt cx="3407450" cy="5312834"/>
              </a:xfrm>
            </xdr:grpSpPr>
            <xdr:sp macro="" textlink="">
              <xdr:nvSpPr>
                <xdr:cNvPr id="12" name="TextBox 451"/>
                <xdr:cNvSpPr txBox="1"/>
              </xdr:nvSpPr>
              <xdr:spPr>
                <a:xfrm>
                  <a:off x="1779923" y="15182273"/>
                  <a:ext cx="606138" cy="750456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wrap="square" rtlCol="0" anchor="ctr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r>
                    <a:rPr lang="en-US" sz="1400" b="1"/>
                    <a:t>12</a:t>
                  </a:r>
                </a:p>
              </xdr:txBody>
            </xdr:sp>
            <xdr:grpSp>
              <xdr:nvGrpSpPr>
                <xdr:cNvPr id="13" name="Group 452"/>
                <xdr:cNvGrpSpPr/>
              </xdr:nvGrpSpPr>
              <xdr:grpSpPr>
                <a:xfrm>
                  <a:off x="1654848" y="13431214"/>
                  <a:ext cx="3407450" cy="5312834"/>
                  <a:chOff x="1654848" y="13431214"/>
                  <a:chExt cx="3407450" cy="5312834"/>
                </a:xfrm>
              </xdr:grpSpPr>
              <xdr:grpSp>
                <xdr:nvGrpSpPr>
                  <xdr:cNvPr id="14" name="Group 453"/>
                  <xdr:cNvGrpSpPr/>
                </xdr:nvGrpSpPr>
                <xdr:grpSpPr>
                  <a:xfrm>
                    <a:off x="1654848" y="13431214"/>
                    <a:ext cx="3407450" cy="5312834"/>
                    <a:chOff x="1366195" y="1971000"/>
                    <a:chExt cx="3384568" cy="2542694"/>
                  </a:xfrm>
                </xdr:grpSpPr>
                <xdr:sp macro="" textlink="">
                  <xdr:nvSpPr>
                    <xdr:cNvPr id="16" name="Trapezoid 455"/>
                    <xdr:cNvSpPr/>
                  </xdr:nvSpPr>
                  <xdr:spPr>
                    <a:xfrm>
                      <a:off x="1629817" y="2258867"/>
                      <a:ext cx="2679700" cy="2016797"/>
                    </a:xfrm>
                    <a:prstGeom prst="trapezoid">
                      <a:avLst/>
                    </a:prstGeom>
                    <a:solidFill>
                      <a:schemeClr val="accent6">
                        <a:lumMod val="60000"/>
                        <a:lumOff val="40000"/>
                      </a:schemeClr>
                    </a:solidFill>
                    <a:ln w="19050" cmpd="sng">
                      <a:solidFill>
                        <a:schemeClr val="tx1"/>
                      </a:solidFill>
                    </a:ln>
                    <a:effectLst/>
                  </xdr:spPr>
                  <xdr:style>
                    <a:lnRef idx="1">
                      <a:schemeClr val="accent1"/>
                    </a:lnRef>
                    <a:fillRef idx="3">
                      <a:schemeClr val="accent1"/>
                    </a:fillRef>
                    <a:effectRef idx="2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rot="0" spcFirstLastPara="0" vert="horz" wrap="square" lIns="91440" tIns="45720" rIns="91440" bIns="45720" numCol="1" spcCol="0" rtlCol="0" fromWordArt="0" anchor="t" anchorCtr="0" forceAA="0" compatLnSpc="1">
                      <a:prstTxWarp prst="textNoShape">
                        <a:avLst/>
                      </a:prstTxWarp>
                      <a:noAutofit/>
                    </a:bodyPr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l"/>
                      <a:endParaRPr lang="en-US" sz="1100"/>
                    </a:p>
                  </xdr:txBody>
                </xdr:sp>
                <xdr:sp macro="" textlink="">
                  <xdr:nvSpPr>
                    <xdr:cNvPr id="17" name="TextBox 456"/>
                    <xdr:cNvSpPr txBox="1"/>
                  </xdr:nvSpPr>
                  <xdr:spPr>
                    <a:xfrm>
                      <a:off x="2247883" y="2954867"/>
                      <a:ext cx="1456267" cy="414867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Chamber 2</a:t>
                      </a:r>
                    </a:p>
                    <a:p>
                      <a:pPr algn="ctr"/>
                      <a:r>
                        <a:rPr lang="en-US" sz="1400" b="1"/>
                        <a:t>Strip arriba, Pad abajo</a:t>
                      </a:r>
                    </a:p>
                  </xdr:txBody>
                </xdr:sp>
                <xdr:sp macro="" textlink="">
                  <xdr:nvSpPr>
                    <xdr:cNvPr id="18" name="TextBox 457"/>
                    <xdr:cNvSpPr txBox="1"/>
                  </xdr:nvSpPr>
                  <xdr:spPr>
                    <a:xfrm>
                      <a:off x="3747320" y="4225827"/>
                      <a:ext cx="506499" cy="287867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19</a:t>
                      </a:r>
                    </a:p>
                  </xdr:txBody>
                </xdr:sp>
                <xdr:sp macro="" textlink="">
                  <xdr:nvSpPr>
                    <xdr:cNvPr id="19" name="TextBox 458"/>
                    <xdr:cNvSpPr txBox="1"/>
                  </xdr:nvSpPr>
                  <xdr:spPr>
                    <a:xfrm>
                      <a:off x="3126141" y="4225827"/>
                      <a:ext cx="458717" cy="287867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18</a:t>
                      </a:r>
                    </a:p>
                  </xdr:txBody>
                </xdr:sp>
                <xdr:sp macro="" textlink="">
                  <xdr:nvSpPr>
                    <xdr:cNvPr id="20" name="TextBox 459"/>
                    <xdr:cNvSpPr txBox="1"/>
                  </xdr:nvSpPr>
                  <xdr:spPr>
                    <a:xfrm>
                      <a:off x="2409395" y="4225827"/>
                      <a:ext cx="410933" cy="287867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17</a:t>
                      </a:r>
                    </a:p>
                  </xdr:txBody>
                </xdr:sp>
                <xdr:sp macro="" textlink="">
                  <xdr:nvSpPr>
                    <xdr:cNvPr id="21" name="TextBox 460"/>
                    <xdr:cNvSpPr txBox="1"/>
                  </xdr:nvSpPr>
                  <xdr:spPr>
                    <a:xfrm>
                      <a:off x="1759547" y="4225827"/>
                      <a:ext cx="391819" cy="287867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16</a:t>
                      </a:r>
                    </a:p>
                  </xdr:txBody>
                </xdr:sp>
                <xdr:sp macro="" textlink="">
                  <xdr:nvSpPr>
                    <xdr:cNvPr id="22" name="TextBox 461"/>
                    <xdr:cNvSpPr txBox="1"/>
                  </xdr:nvSpPr>
                  <xdr:spPr>
                    <a:xfrm>
                      <a:off x="1366195" y="3993281"/>
                      <a:ext cx="372534" cy="292211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15</a:t>
                      </a:r>
                    </a:p>
                  </xdr:txBody>
                </xdr:sp>
                <xdr:sp macro="" textlink="">
                  <xdr:nvSpPr>
                    <xdr:cNvPr id="23" name="TextBox 462"/>
                    <xdr:cNvSpPr txBox="1"/>
                  </xdr:nvSpPr>
                  <xdr:spPr>
                    <a:xfrm>
                      <a:off x="1367725" y="3506112"/>
                      <a:ext cx="486460" cy="501084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14</a:t>
                      </a:r>
                    </a:p>
                  </xdr:txBody>
                </xdr:sp>
                <xdr:sp macro="" textlink="">
                  <xdr:nvSpPr>
                    <xdr:cNvPr id="24" name="TextBox 463"/>
                    <xdr:cNvSpPr txBox="1"/>
                  </xdr:nvSpPr>
                  <xdr:spPr>
                    <a:xfrm>
                      <a:off x="1415509" y="3089081"/>
                      <a:ext cx="538738" cy="505310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13</a:t>
                      </a:r>
                    </a:p>
                  </xdr:txBody>
                </xdr:sp>
                <xdr:sp macro="" textlink="">
                  <xdr:nvSpPr>
                    <xdr:cNvPr id="25" name="TextBox 464"/>
                    <xdr:cNvSpPr txBox="1"/>
                  </xdr:nvSpPr>
                  <xdr:spPr>
                    <a:xfrm>
                      <a:off x="1681772" y="2379167"/>
                      <a:ext cx="632057" cy="449911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11</a:t>
                      </a:r>
                    </a:p>
                  </xdr:txBody>
                </xdr:sp>
                <xdr:sp macro="" textlink="">
                  <xdr:nvSpPr>
                    <xdr:cNvPr id="26" name="TextBox 465"/>
                    <xdr:cNvSpPr txBox="1"/>
                  </xdr:nvSpPr>
                  <xdr:spPr>
                    <a:xfrm>
                      <a:off x="1766439" y="2124064"/>
                      <a:ext cx="709851" cy="380337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10</a:t>
                      </a:r>
                    </a:p>
                  </xdr:txBody>
                </xdr:sp>
                <xdr:sp macro="" textlink="">
                  <xdr:nvSpPr>
                    <xdr:cNvPr id="27" name="TextBox 466"/>
                    <xdr:cNvSpPr txBox="1"/>
                  </xdr:nvSpPr>
                  <xdr:spPr>
                    <a:xfrm>
                      <a:off x="2552744" y="1971000"/>
                      <a:ext cx="707189" cy="287867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8</a:t>
                      </a:r>
                    </a:p>
                  </xdr:txBody>
                </xdr:sp>
                <xdr:sp macro="" textlink="">
                  <xdr:nvSpPr>
                    <xdr:cNvPr id="28" name="TextBox 467"/>
                    <xdr:cNvSpPr txBox="1"/>
                  </xdr:nvSpPr>
                  <xdr:spPr>
                    <a:xfrm>
                      <a:off x="2246933" y="1971000"/>
                      <a:ext cx="458717" cy="287867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9</a:t>
                      </a:r>
                    </a:p>
                  </xdr:txBody>
                </xdr:sp>
                <xdr:sp macro="" textlink="">
                  <xdr:nvSpPr>
                    <xdr:cNvPr id="29" name="TextBox 468"/>
                    <xdr:cNvSpPr txBox="1"/>
                  </xdr:nvSpPr>
                  <xdr:spPr>
                    <a:xfrm>
                      <a:off x="3116582" y="1971000"/>
                      <a:ext cx="640292" cy="287867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7</a:t>
                      </a:r>
                    </a:p>
                  </xdr:txBody>
                </xdr:sp>
                <xdr:sp macro="" textlink="">
                  <xdr:nvSpPr>
                    <xdr:cNvPr id="30" name="TextBox 469"/>
                    <xdr:cNvSpPr txBox="1"/>
                  </xdr:nvSpPr>
                  <xdr:spPr>
                    <a:xfrm>
                      <a:off x="3661311" y="2096234"/>
                      <a:ext cx="511007" cy="422082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6</a:t>
                      </a:r>
                    </a:p>
                  </xdr:txBody>
                </xdr:sp>
                <xdr:sp macro="" textlink="">
                  <xdr:nvSpPr>
                    <xdr:cNvPr id="31" name="TextBox 470"/>
                    <xdr:cNvSpPr txBox="1"/>
                  </xdr:nvSpPr>
                  <xdr:spPr>
                    <a:xfrm>
                      <a:off x="3670867" y="2402358"/>
                      <a:ext cx="624603" cy="412805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5</a:t>
                      </a:r>
                    </a:p>
                  </xdr:txBody>
                </xdr:sp>
                <xdr:sp macro="" textlink="">
                  <xdr:nvSpPr>
                    <xdr:cNvPr id="32" name="TextBox 471"/>
                    <xdr:cNvSpPr txBox="1"/>
                  </xdr:nvSpPr>
                  <xdr:spPr>
                    <a:xfrm>
                      <a:off x="4030693" y="3089081"/>
                      <a:ext cx="372534" cy="523863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3</a:t>
                      </a:r>
                    </a:p>
                  </xdr:txBody>
                </xdr:sp>
                <xdr:sp macro="" textlink="">
                  <xdr:nvSpPr>
                    <xdr:cNvPr id="33" name="TextBox 472"/>
                    <xdr:cNvSpPr txBox="1"/>
                  </xdr:nvSpPr>
                  <xdr:spPr>
                    <a:xfrm>
                      <a:off x="4130754" y="3506113"/>
                      <a:ext cx="372534" cy="510359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2</a:t>
                      </a:r>
                    </a:p>
                  </xdr:txBody>
                </xdr:sp>
                <xdr:sp macro="" textlink="">
                  <xdr:nvSpPr>
                    <xdr:cNvPr id="34" name="TextBox 473"/>
                    <xdr:cNvSpPr txBox="1"/>
                  </xdr:nvSpPr>
                  <xdr:spPr>
                    <a:xfrm>
                      <a:off x="4238512" y="3881963"/>
                      <a:ext cx="512251" cy="524124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1</a:t>
                      </a:r>
                    </a:p>
                  </xdr:txBody>
                </xdr:sp>
              </xdr:grpSp>
              <xdr:sp macro="" textlink="">
                <xdr:nvSpPr>
                  <xdr:cNvPr id="15" name="TextBox 454"/>
                  <xdr:cNvSpPr txBox="1"/>
                </xdr:nvSpPr>
                <xdr:spPr>
                  <a:xfrm>
                    <a:off x="4137121" y="15153410"/>
                    <a:ext cx="586895" cy="788938"/>
                  </a:xfrm>
                  <a:prstGeom prst="rect">
                    <a:avLst/>
                  </a:prstGeom>
                  <a:noFill/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wrap="square" rtlCol="0" anchor="ctr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algn="ctr"/>
                    <a:r>
                      <a:rPr lang="en-US" sz="1400" b="1"/>
                      <a:t>4</a:t>
                    </a:r>
                  </a:p>
                </xdr:txBody>
              </xdr:sp>
            </xdr:grpSp>
          </xdr:grpSp>
          <xdr:sp macro="" textlink="">
            <xdr:nvSpPr>
              <xdr:cNvPr id="11" name="Arc 450"/>
              <xdr:cNvSpPr/>
            </xdr:nvSpPr>
            <xdr:spPr>
              <a:xfrm>
                <a:off x="10814241" y="22234621"/>
                <a:ext cx="269395" cy="173182"/>
              </a:xfrm>
              <a:prstGeom prst="arc">
                <a:avLst>
                  <a:gd name="adj1" fmla="val 5109727"/>
                  <a:gd name="adj2" fmla="val 15657073"/>
                </a:avLst>
              </a:prstGeom>
              <a:ln w="38100">
                <a:solidFill>
                  <a:srgbClr val="FFFF00"/>
                </a:solidFill>
              </a:ln>
              <a:effectLst/>
            </xdr:spPr>
            <xdr:style>
              <a:lnRef idx="2">
                <a:schemeClr val="accent1"/>
              </a:lnRef>
              <a:fillRef idx="0">
                <a:schemeClr val="accent1"/>
              </a:fillRef>
              <a:effectRef idx="1">
                <a:schemeClr val="accent1"/>
              </a:effectRef>
              <a:fontRef idx="minor">
                <a:schemeClr val="tx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en-US"/>
              </a:p>
            </xdr:txBody>
          </xdr:sp>
        </xdr:grpSp>
        <xdr:cxnSp macro="">
          <xdr:nvCxnSpPr>
            <xdr:cNvPr id="9" name="Straight Connector 448"/>
            <xdr:cNvCxnSpPr/>
          </xdr:nvCxnSpPr>
          <xdr:spPr>
            <a:xfrm flipH="1">
              <a:off x="11391515" y="25852197"/>
              <a:ext cx="120404" cy="104154"/>
            </a:xfrm>
            <a:prstGeom prst="line">
              <a:avLst/>
            </a:prstGeom>
            <a:ln w="38100">
              <a:solidFill>
                <a:srgbClr val="FFFF00"/>
              </a:solidFill>
            </a:ln>
            <a:effectLst/>
          </xdr:spPr>
          <xdr:style>
            <a:lnRef idx="2">
              <a:schemeClr val="accent1"/>
            </a:lnRef>
            <a:fillRef idx="0">
              <a:schemeClr val="accent1"/>
            </a:fillRef>
            <a:effectRef idx="1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7" name="Straight Connector 446"/>
          <xdr:cNvCxnSpPr/>
        </xdr:nvCxnSpPr>
        <xdr:spPr>
          <a:xfrm>
            <a:off x="11381893" y="25977273"/>
            <a:ext cx="162811" cy="60691"/>
          </a:xfrm>
          <a:prstGeom prst="line">
            <a:avLst/>
          </a:prstGeom>
          <a:ln w="38100">
            <a:solidFill>
              <a:srgbClr val="FFFF00"/>
            </a:solidFill>
          </a:ln>
          <a:effectLst/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884465</xdr:colOff>
      <xdr:row>53</xdr:row>
      <xdr:rowOff>40821</xdr:rowOff>
    </xdr:from>
    <xdr:to>
      <xdr:col>5</xdr:col>
      <xdr:colOff>816429</xdr:colOff>
      <xdr:row>74</xdr:row>
      <xdr:rowOff>95250</xdr:rowOff>
    </xdr:to>
    <xdr:graphicFrame macro="">
      <xdr:nvGraphicFramePr>
        <xdr:cNvPr id="36" name="Chart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870857</xdr:colOff>
      <xdr:row>76</xdr:row>
      <xdr:rowOff>176893</xdr:rowOff>
    </xdr:from>
    <xdr:to>
      <xdr:col>5</xdr:col>
      <xdr:colOff>802821</xdr:colOff>
      <xdr:row>98</xdr:row>
      <xdr:rowOff>1</xdr:rowOff>
    </xdr:to>
    <xdr:graphicFrame macro="">
      <xdr:nvGraphicFramePr>
        <xdr:cNvPr id="37" name="Chart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11</xdr:col>
      <xdr:colOff>517072</xdr:colOff>
      <xdr:row>1</xdr:row>
      <xdr:rowOff>108857</xdr:rowOff>
    </xdr:from>
    <xdr:to>
      <xdr:col>16</xdr:col>
      <xdr:colOff>136071</xdr:colOff>
      <xdr:row>14</xdr:row>
      <xdr:rowOff>104513</xdr:rowOff>
    </xdr:to>
    <xdr:pic>
      <xdr:nvPicPr>
        <xdr:cNvPr id="38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33322" y="312964"/>
          <a:ext cx="2354035" cy="3424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503464</xdr:colOff>
      <xdr:row>1</xdr:row>
      <xdr:rowOff>353786</xdr:rowOff>
    </xdr:from>
    <xdr:to>
      <xdr:col>21</xdr:col>
      <xdr:colOff>517071</xdr:colOff>
      <xdr:row>14</xdr:row>
      <xdr:rowOff>59306</xdr:rowOff>
    </xdr:to>
    <xdr:pic>
      <xdr:nvPicPr>
        <xdr:cNvPr id="39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0" y="557893"/>
          <a:ext cx="2204357" cy="3134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118381</xdr:colOff>
      <xdr:row>53</xdr:row>
      <xdr:rowOff>52161</xdr:rowOff>
    </xdr:from>
    <xdr:to>
      <xdr:col>14</xdr:col>
      <xdr:colOff>512535</xdr:colOff>
      <xdr:row>70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666750</xdr:colOff>
      <xdr:row>31</xdr:row>
      <xdr:rowOff>95250</xdr:rowOff>
    </xdr:from>
    <xdr:to>
      <xdr:col>6</xdr:col>
      <xdr:colOff>212725</xdr:colOff>
      <xdr:row>46</xdr:row>
      <xdr:rowOff>107950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12</xdr:col>
      <xdr:colOff>492125</xdr:colOff>
      <xdr:row>3</xdr:row>
      <xdr:rowOff>47625</xdr:rowOff>
    </xdr:from>
    <xdr:to>
      <xdr:col>19</xdr:col>
      <xdr:colOff>44289</xdr:colOff>
      <xdr:row>22</xdr:row>
      <xdr:rowOff>190500</xdr:rowOff>
    </xdr:to>
    <xdr:pic>
      <xdr:nvPicPr>
        <xdr:cNvPr id="35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87875" y="952500"/>
          <a:ext cx="3139915" cy="452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269875</xdr:colOff>
      <xdr:row>4</xdr:row>
      <xdr:rowOff>15875</xdr:rowOff>
    </xdr:from>
    <xdr:to>
      <xdr:col>25</xdr:col>
      <xdr:colOff>109189</xdr:colOff>
      <xdr:row>22</xdr:row>
      <xdr:rowOff>127001</xdr:rowOff>
    </xdr:to>
    <xdr:pic>
      <xdr:nvPicPr>
        <xdr:cNvPr id="37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66125" y="1127125"/>
          <a:ext cx="3014314" cy="42862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206375</xdr:colOff>
      <xdr:row>45</xdr:row>
      <xdr:rowOff>1651000</xdr:rowOff>
    </xdr:from>
    <xdr:to>
      <xdr:col>23</xdr:col>
      <xdr:colOff>174625</xdr:colOff>
      <xdr:row>74</xdr:row>
      <xdr:rowOff>174625</xdr:rowOff>
    </xdr:to>
    <xdr:grpSp>
      <xdr:nvGrpSpPr>
        <xdr:cNvPr id="38" name="Group 444"/>
        <xdr:cNvGrpSpPr/>
      </xdr:nvGrpSpPr>
      <xdr:grpSpPr>
        <a:xfrm>
          <a:off x="20236089" y="11924393"/>
          <a:ext cx="3655786" cy="6130018"/>
          <a:chOff x="8630227" y="21445682"/>
          <a:chExt cx="3407450" cy="5312834"/>
        </a:xfrm>
      </xdr:grpSpPr>
      <xdr:grpSp>
        <xdr:nvGrpSpPr>
          <xdr:cNvPr id="39" name="Group 445"/>
          <xdr:cNvGrpSpPr/>
        </xdr:nvGrpSpPr>
        <xdr:grpSpPr>
          <a:xfrm>
            <a:off x="8630227" y="21445682"/>
            <a:ext cx="3407450" cy="5312834"/>
            <a:chOff x="8630227" y="21445682"/>
            <a:chExt cx="3407450" cy="5312834"/>
          </a:xfrm>
        </xdr:grpSpPr>
        <xdr:grpSp>
          <xdr:nvGrpSpPr>
            <xdr:cNvPr id="41" name="Group 447"/>
            <xdr:cNvGrpSpPr/>
          </xdr:nvGrpSpPr>
          <xdr:grpSpPr>
            <a:xfrm>
              <a:off x="8630227" y="21445682"/>
              <a:ext cx="3407450" cy="5312834"/>
              <a:chOff x="8630227" y="21445682"/>
              <a:chExt cx="3407450" cy="5312834"/>
            </a:xfrm>
          </xdr:grpSpPr>
          <xdr:grpSp>
            <xdr:nvGrpSpPr>
              <xdr:cNvPr id="43" name="Group 449"/>
              <xdr:cNvGrpSpPr/>
            </xdr:nvGrpSpPr>
            <xdr:grpSpPr>
              <a:xfrm>
                <a:off x="8630227" y="21445682"/>
                <a:ext cx="3407450" cy="5312834"/>
                <a:chOff x="1654848" y="13431214"/>
                <a:chExt cx="3407450" cy="5312834"/>
              </a:xfrm>
            </xdr:grpSpPr>
            <xdr:sp macro="" textlink="">
              <xdr:nvSpPr>
                <xdr:cNvPr id="45" name="TextBox 451"/>
                <xdr:cNvSpPr txBox="1"/>
              </xdr:nvSpPr>
              <xdr:spPr>
                <a:xfrm>
                  <a:off x="1779923" y="15182273"/>
                  <a:ext cx="606138" cy="750456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wrap="square" rtlCol="0" anchor="ctr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r>
                    <a:rPr lang="en-US" sz="1400" b="1"/>
                    <a:t>4</a:t>
                  </a:r>
                </a:p>
              </xdr:txBody>
            </xdr:sp>
            <xdr:grpSp>
              <xdr:nvGrpSpPr>
                <xdr:cNvPr id="46" name="Group 452"/>
                <xdr:cNvGrpSpPr/>
              </xdr:nvGrpSpPr>
              <xdr:grpSpPr>
                <a:xfrm>
                  <a:off x="1654848" y="13431214"/>
                  <a:ext cx="3407450" cy="5312834"/>
                  <a:chOff x="1654848" y="13431214"/>
                  <a:chExt cx="3407450" cy="5312834"/>
                </a:xfrm>
              </xdr:grpSpPr>
              <xdr:grpSp>
                <xdr:nvGrpSpPr>
                  <xdr:cNvPr id="47" name="Group 453"/>
                  <xdr:cNvGrpSpPr/>
                </xdr:nvGrpSpPr>
                <xdr:grpSpPr>
                  <a:xfrm>
                    <a:off x="1654848" y="13431214"/>
                    <a:ext cx="3407450" cy="5312834"/>
                    <a:chOff x="1366195" y="1971000"/>
                    <a:chExt cx="3384568" cy="2542694"/>
                  </a:xfrm>
                </xdr:grpSpPr>
                <xdr:sp macro="" textlink="">
                  <xdr:nvSpPr>
                    <xdr:cNvPr id="49" name="Trapezoid 455"/>
                    <xdr:cNvSpPr/>
                  </xdr:nvSpPr>
                  <xdr:spPr>
                    <a:xfrm>
                      <a:off x="1629817" y="2258867"/>
                      <a:ext cx="2679700" cy="2016797"/>
                    </a:xfrm>
                    <a:prstGeom prst="trapezoid">
                      <a:avLst/>
                    </a:prstGeom>
                    <a:solidFill>
                      <a:schemeClr val="accent6">
                        <a:lumMod val="60000"/>
                        <a:lumOff val="40000"/>
                      </a:schemeClr>
                    </a:solidFill>
                    <a:ln w="19050" cmpd="sng">
                      <a:solidFill>
                        <a:schemeClr val="tx1"/>
                      </a:solidFill>
                    </a:ln>
                    <a:effectLst/>
                  </xdr:spPr>
                  <xdr:style>
                    <a:lnRef idx="1">
                      <a:schemeClr val="accent1"/>
                    </a:lnRef>
                    <a:fillRef idx="3">
                      <a:schemeClr val="accent1"/>
                    </a:fillRef>
                    <a:effectRef idx="2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rot="0" spcFirstLastPara="0" vert="horz" wrap="square" lIns="91440" tIns="45720" rIns="91440" bIns="45720" numCol="1" spcCol="0" rtlCol="0" fromWordArt="0" anchor="t" anchorCtr="0" forceAA="0" compatLnSpc="1">
                      <a:prstTxWarp prst="textNoShape">
                        <a:avLst/>
                      </a:prstTxWarp>
                      <a:noAutofit/>
                    </a:bodyPr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l"/>
                      <a:endParaRPr lang="en-US" sz="1100"/>
                    </a:p>
                  </xdr:txBody>
                </xdr:sp>
                <xdr:sp macro="" textlink="">
                  <xdr:nvSpPr>
                    <xdr:cNvPr id="50" name="TextBox 456"/>
                    <xdr:cNvSpPr txBox="1"/>
                  </xdr:nvSpPr>
                  <xdr:spPr>
                    <a:xfrm>
                      <a:off x="2247883" y="2954867"/>
                      <a:ext cx="1456267" cy="414867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Chamber 3</a:t>
                      </a:r>
                    </a:p>
                    <a:p>
                      <a:pPr algn="ctr"/>
                      <a:r>
                        <a:rPr lang="en-US" sz="1400" b="1"/>
                        <a:t>Strip arriba, Pad</a:t>
                      </a:r>
                      <a:r>
                        <a:rPr lang="en-US" sz="1400" b="1" baseline="0"/>
                        <a:t> </a:t>
                      </a:r>
                      <a:r>
                        <a:rPr lang="en-US" sz="1400" b="1"/>
                        <a:t>abajo</a:t>
                      </a:r>
                    </a:p>
                  </xdr:txBody>
                </xdr:sp>
                <xdr:sp macro="" textlink="">
                  <xdr:nvSpPr>
                    <xdr:cNvPr id="51" name="TextBox 457"/>
                    <xdr:cNvSpPr txBox="1"/>
                  </xdr:nvSpPr>
                  <xdr:spPr>
                    <a:xfrm>
                      <a:off x="3747320" y="4225827"/>
                      <a:ext cx="506499" cy="287867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16</a:t>
                      </a:r>
                    </a:p>
                  </xdr:txBody>
                </xdr:sp>
                <xdr:sp macro="" textlink="">
                  <xdr:nvSpPr>
                    <xdr:cNvPr id="52" name="TextBox 458"/>
                    <xdr:cNvSpPr txBox="1"/>
                  </xdr:nvSpPr>
                  <xdr:spPr>
                    <a:xfrm>
                      <a:off x="3126141" y="4225827"/>
                      <a:ext cx="458717" cy="287867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17</a:t>
                      </a:r>
                    </a:p>
                  </xdr:txBody>
                </xdr:sp>
                <xdr:sp macro="" textlink="">
                  <xdr:nvSpPr>
                    <xdr:cNvPr id="53" name="TextBox 459"/>
                    <xdr:cNvSpPr txBox="1"/>
                  </xdr:nvSpPr>
                  <xdr:spPr>
                    <a:xfrm>
                      <a:off x="2409395" y="4225827"/>
                      <a:ext cx="410933" cy="287867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18</a:t>
                      </a:r>
                    </a:p>
                  </xdr:txBody>
                </xdr:sp>
                <xdr:sp macro="" textlink="">
                  <xdr:nvSpPr>
                    <xdr:cNvPr id="54" name="TextBox 460"/>
                    <xdr:cNvSpPr txBox="1"/>
                  </xdr:nvSpPr>
                  <xdr:spPr>
                    <a:xfrm>
                      <a:off x="1759547" y="4225827"/>
                      <a:ext cx="391819" cy="287867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19</a:t>
                      </a:r>
                    </a:p>
                  </xdr:txBody>
                </xdr:sp>
                <xdr:sp macro="" textlink="">
                  <xdr:nvSpPr>
                    <xdr:cNvPr id="55" name="TextBox 461"/>
                    <xdr:cNvSpPr txBox="1"/>
                  </xdr:nvSpPr>
                  <xdr:spPr>
                    <a:xfrm>
                      <a:off x="1366195" y="3993281"/>
                      <a:ext cx="372534" cy="292211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1</a:t>
                      </a:r>
                    </a:p>
                  </xdr:txBody>
                </xdr:sp>
                <xdr:sp macro="" textlink="">
                  <xdr:nvSpPr>
                    <xdr:cNvPr id="56" name="TextBox 462"/>
                    <xdr:cNvSpPr txBox="1"/>
                  </xdr:nvSpPr>
                  <xdr:spPr>
                    <a:xfrm>
                      <a:off x="1367725" y="3506112"/>
                      <a:ext cx="486460" cy="501084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2</a:t>
                      </a:r>
                    </a:p>
                  </xdr:txBody>
                </xdr:sp>
                <xdr:sp macro="" textlink="">
                  <xdr:nvSpPr>
                    <xdr:cNvPr id="57" name="TextBox 463"/>
                    <xdr:cNvSpPr txBox="1"/>
                  </xdr:nvSpPr>
                  <xdr:spPr>
                    <a:xfrm>
                      <a:off x="1415509" y="3089081"/>
                      <a:ext cx="538738" cy="505310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3</a:t>
                      </a:r>
                    </a:p>
                  </xdr:txBody>
                </xdr:sp>
                <xdr:sp macro="" textlink="">
                  <xdr:nvSpPr>
                    <xdr:cNvPr id="58" name="TextBox 464"/>
                    <xdr:cNvSpPr txBox="1"/>
                  </xdr:nvSpPr>
                  <xdr:spPr>
                    <a:xfrm>
                      <a:off x="1681772" y="2379167"/>
                      <a:ext cx="632057" cy="449911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5</a:t>
                      </a:r>
                    </a:p>
                  </xdr:txBody>
                </xdr:sp>
                <xdr:sp macro="" textlink="">
                  <xdr:nvSpPr>
                    <xdr:cNvPr id="59" name="TextBox 465"/>
                    <xdr:cNvSpPr txBox="1"/>
                  </xdr:nvSpPr>
                  <xdr:spPr>
                    <a:xfrm>
                      <a:off x="1766439" y="2124064"/>
                      <a:ext cx="709851" cy="380337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6</a:t>
                      </a:r>
                    </a:p>
                  </xdr:txBody>
                </xdr:sp>
                <xdr:sp macro="" textlink="">
                  <xdr:nvSpPr>
                    <xdr:cNvPr id="60" name="TextBox 466"/>
                    <xdr:cNvSpPr txBox="1"/>
                  </xdr:nvSpPr>
                  <xdr:spPr>
                    <a:xfrm>
                      <a:off x="2552744" y="1971000"/>
                      <a:ext cx="707189" cy="287867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8</a:t>
                      </a:r>
                    </a:p>
                  </xdr:txBody>
                </xdr:sp>
                <xdr:sp macro="" textlink="">
                  <xdr:nvSpPr>
                    <xdr:cNvPr id="61" name="TextBox 467"/>
                    <xdr:cNvSpPr txBox="1"/>
                  </xdr:nvSpPr>
                  <xdr:spPr>
                    <a:xfrm>
                      <a:off x="2246933" y="1971000"/>
                      <a:ext cx="458717" cy="287867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7</a:t>
                      </a:r>
                    </a:p>
                  </xdr:txBody>
                </xdr:sp>
                <xdr:sp macro="" textlink="">
                  <xdr:nvSpPr>
                    <xdr:cNvPr id="62" name="TextBox 468"/>
                    <xdr:cNvSpPr txBox="1"/>
                  </xdr:nvSpPr>
                  <xdr:spPr>
                    <a:xfrm>
                      <a:off x="3116582" y="1971000"/>
                      <a:ext cx="640292" cy="287867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9</a:t>
                      </a:r>
                    </a:p>
                  </xdr:txBody>
                </xdr:sp>
                <xdr:sp macro="" textlink="">
                  <xdr:nvSpPr>
                    <xdr:cNvPr id="63" name="TextBox 469"/>
                    <xdr:cNvSpPr txBox="1"/>
                  </xdr:nvSpPr>
                  <xdr:spPr>
                    <a:xfrm>
                      <a:off x="3661311" y="2096234"/>
                      <a:ext cx="511007" cy="422082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10</a:t>
                      </a:r>
                    </a:p>
                  </xdr:txBody>
                </xdr:sp>
                <xdr:sp macro="" textlink="">
                  <xdr:nvSpPr>
                    <xdr:cNvPr id="64" name="TextBox 470"/>
                    <xdr:cNvSpPr txBox="1"/>
                  </xdr:nvSpPr>
                  <xdr:spPr>
                    <a:xfrm>
                      <a:off x="3670867" y="2402358"/>
                      <a:ext cx="624603" cy="412805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11</a:t>
                      </a:r>
                    </a:p>
                  </xdr:txBody>
                </xdr:sp>
                <xdr:sp macro="" textlink="">
                  <xdr:nvSpPr>
                    <xdr:cNvPr id="65" name="TextBox 471"/>
                    <xdr:cNvSpPr txBox="1"/>
                  </xdr:nvSpPr>
                  <xdr:spPr>
                    <a:xfrm>
                      <a:off x="4030693" y="3089081"/>
                      <a:ext cx="372534" cy="523863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13</a:t>
                      </a:r>
                    </a:p>
                  </xdr:txBody>
                </xdr:sp>
                <xdr:sp macro="" textlink="">
                  <xdr:nvSpPr>
                    <xdr:cNvPr id="66" name="TextBox 472"/>
                    <xdr:cNvSpPr txBox="1"/>
                  </xdr:nvSpPr>
                  <xdr:spPr>
                    <a:xfrm>
                      <a:off x="4130754" y="3506113"/>
                      <a:ext cx="372534" cy="510359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14</a:t>
                      </a:r>
                    </a:p>
                  </xdr:txBody>
                </xdr:sp>
                <xdr:sp macro="" textlink="">
                  <xdr:nvSpPr>
                    <xdr:cNvPr id="67" name="TextBox 473"/>
                    <xdr:cNvSpPr txBox="1"/>
                  </xdr:nvSpPr>
                  <xdr:spPr>
                    <a:xfrm>
                      <a:off x="4238512" y="3881963"/>
                      <a:ext cx="512251" cy="524124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15</a:t>
                      </a:r>
                    </a:p>
                  </xdr:txBody>
                </xdr:sp>
              </xdr:grpSp>
              <xdr:sp macro="" textlink="">
                <xdr:nvSpPr>
                  <xdr:cNvPr id="48" name="TextBox 454"/>
                  <xdr:cNvSpPr txBox="1"/>
                </xdr:nvSpPr>
                <xdr:spPr>
                  <a:xfrm>
                    <a:off x="4137121" y="15153410"/>
                    <a:ext cx="586895" cy="788938"/>
                  </a:xfrm>
                  <a:prstGeom prst="rect">
                    <a:avLst/>
                  </a:prstGeom>
                  <a:noFill/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wrap="square" rtlCol="0" anchor="ctr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algn="ctr"/>
                    <a:r>
                      <a:rPr lang="en-US" sz="1400" b="1"/>
                      <a:t>12</a:t>
                    </a:r>
                  </a:p>
                </xdr:txBody>
              </xdr:sp>
            </xdr:grpSp>
          </xdr:grpSp>
          <xdr:sp macro="" textlink="">
            <xdr:nvSpPr>
              <xdr:cNvPr id="44" name="Arc 450"/>
              <xdr:cNvSpPr/>
            </xdr:nvSpPr>
            <xdr:spPr>
              <a:xfrm rot="853932" flipH="1" flipV="1">
                <a:off x="9404948" y="22289497"/>
                <a:ext cx="235153" cy="161782"/>
              </a:xfrm>
              <a:prstGeom prst="arc">
                <a:avLst>
                  <a:gd name="adj1" fmla="val 5109727"/>
                  <a:gd name="adj2" fmla="val 15657073"/>
                </a:avLst>
              </a:prstGeom>
              <a:ln w="38100">
                <a:solidFill>
                  <a:srgbClr val="FFFF00"/>
                </a:solidFill>
              </a:ln>
              <a:effectLst/>
            </xdr:spPr>
            <xdr:style>
              <a:lnRef idx="2">
                <a:schemeClr val="accent1"/>
              </a:lnRef>
              <a:fillRef idx="0">
                <a:schemeClr val="accent1"/>
              </a:fillRef>
              <a:effectRef idx="1">
                <a:schemeClr val="accent1"/>
              </a:effectRef>
              <a:fontRef idx="minor">
                <a:schemeClr val="tx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en-US"/>
              </a:p>
            </xdr:txBody>
          </xdr:sp>
        </xdr:grpSp>
        <xdr:cxnSp macro="">
          <xdr:nvCxnSpPr>
            <xdr:cNvPr id="42" name="Straight Connector 448"/>
            <xdr:cNvCxnSpPr/>
          </xdr:nvCxnSpPr>
          <xdr:spPr>
            <a:xfrm flipH="1">
              <a:off x="8952429" y="25914721"/>
              <a:ext cx="120404" cy="104154"/>
            </a:xfrm>
            <a:prstGeom prst="line">
              <a:avLst/>
            </a:prstGeom>
            <a:ln w="38100">
              <a:solidFill>
                <a:srgbClr val="FFFF00"/>
              </a:solidFill>
            </a:ln>
            <a:effectLst/>
          </xdr:spPr>
          <xdr:style>
            <a:lnRef idx="2">
              <a:schemeClr val="accent1"/>
            </a:lnRef>
            <a:fillRef idx="0">
              <a:schemeClr val="accent1"/>
            </a:fillRef>
            <a:effectRef idx="1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40" name="Straight Connector 446"/>
          <xdr:cNvCxnSpPr/>
        </xdr:nvCxnSpPr>
        <xdr:spPr>
          <a:xfrm>
            <a:off x="8987275" y="25808735"/>
            <a:ext cx="94785" cy="117769"/>
          </a:xfrm>
          <a:prstGeom prst="line">
            <a:avLst/>
          </a:prstGeom>
          <a:ln w="38100">
            <a:solidFill>
              <a:srgbClr val="FFFF00"/>
            </a:solidFill>
          </a:ln>
          <a:effectLst/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165556</xdr:colOff>
      <xdr:row>59</xdr:row>
      <xdr:rowOff>9978</xdr:rowOff>
    </xdr:from>
    <xdr:to>
      <xdr:col>14</xdr:col>
      <xdr:colOff>102510</xdr:colOff>
      <xdr:row>74</xdr:row>
      <xdr:rowOff>18142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27213</xdr:colOff>
      <xdr:row>33</xdr:row>
      <xdr:rowOff>72570</xdr:rowOff>
    </xdr:from>
    <xdr:to>
      <xdr:col>6</xdr:col>
      <xdr:colOff>81643</xdr:colOff>
      <xdr:row>48</xdr:row>
      <xdr:rowOff>27212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54429</xdr:colOff>
      <xdr:row>47</xdr:row>
      <xdr:rowOff>88447</xdr:rowOff>
    </xdr:from>
    <xdr:to>
      <xdr:col>22</xdr:col>
      <xdr:colOff>185966</xdr:colOff>
      <xdr:row>74</xdr:row>
      <xdr:rowOff>22678</xdr:rowOff>
    </xdr:to>
    <xdr:grpSp>
      <xdr:nvGrpSpPr>
        <xdr:cNvPr id="6" name="Group 444"/>
        <xdr:cNvGrpSpPr/>
      </xdr:nvGrpSpPr>
      <xdr:grpSpPr>
        <a:xfrm>
          <a:off x="19172465" y="12443733"/>
          <a:ext cx="3819072" cy="5594802"/>
          <a:chOff x="8630227" y="21445682"/>
          <a:chExt cx="3407450" cy="5312834"/>
        </a:xfrm>
      </xdr:grpSpPr>
      <xdr:grpSp>
        <xdr:nvGrpSpPr>
          <xdr:cNvPr id="7" name="Group 445"/>
          <xdr:cNvGrpSpPr/>
        </xdr:nvGrpSpPr>
        <xdr:grpSpPr>
          <a:xfrm>
            <a:off x="8630227" y="21445682"/>
            <a:ext cx="3407450" cy="5312834"/>
            <a:chOff x="8630227" y="21445682"/>
            <a:chExt cx="3407450" cy="5312834"/>
          </a:xfrm>
        </xdr:grpSpPr>
        <xdr:grpSp>
          <xdr:nvGrpSpPr>
            <xdr:cNvPr id="9" name="Group 447"/>
            <xdr:cNvGrpSpPr/>
          </xdr:nvGrpSpPr>
          <xdr:grpSpPr>
            <a:xfrm>
              <a:off x="8630227" y="21445682"/>
              <a:ext cx="3407450" cy="5312834"/>
              <a:chOff x="8630227" y="21445682"/>
              <a:chExt cx="3407450" cy="5312834"/>
            </a:xfrm>
          </xdr:grpSpPr>
          <xdr:grpSp>
            <xdr:nvGrpSpPr>
              <xdr:cNvPr id="11" name="Group 449"/>
              <xdr:cNvGrpSpPr/>
            </xdr:nvGrpSpPr>
            <xdr:grpSpPr>
              <a:xfrm>
                <a:off x="8630227" y="21445682"/>
                <a:ext cx="3407450" cy="5312834"/>
                <a:chOff x="1654848" y="13431214"/>
                <a:chExt cx="3407450" cy="5312834"/>
              </a:xfrm>
            </xdr:grpSpPr>
            <xdr:sp macro="" textlink="">
              <xdr:nvSpPr>
                <xdr:cNvPr id="13" name="TextBox 451"/>
                <xdr:cNvSpPr txBox="1"/>
              </xdr:nvSpPr>
              <xdr:spPr>
                <a:xfrm>
                  <a:off x="1779923" y="15182273"/>
                  <a:ext cx="606138" cy="750456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wrap="square" rtlCol="0" anchor="ctr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r>
                    <a:rPr lang="en-US" sz="1400" b="1"/>
                    <a:t>12</a:t>
                  </a:r>
                </a:p>
              </xdr:txBody>
            </xdr:sp>
            <xdr:grpSp>
              <xdr:nvGrpSpPr>
                <xdr:cNvPr id="14" name="Group 452"/>
                <xdr:cNvGrpSpPr/>
              </xdr:nvGrpSpPr>
              <xdr:grpSpPr>
                <a:xfrm>
                  <a:off x="1654848" y="13431214"/>
                  <a:ext cx="3407450" cy="5312834"/>
                  <a:chOff x="1654848" y="13431214"/>
                  <a:chExt cx="3407450" cy="5312834"/>
                </a:xfrm>
              </xdr:grpSpPr>
              <xdr:grpSp>
                <xdr:nvGrpSpPr>
                  <xdr:cNvPr id="15" name="Group 453"/>
                  <xdr:cNvGrpSpPr/>
                </xdr:nvGrpSpPr>
                <xdr:grpSpPr>
                  <a:xfrm>
                    <a:off x="1654848" y="13431214"/>
                    <a:ext cx="3407450" cy="5312834"/>
                    <a:chOff x="1366195" y="1971000"/>
                    <a:chExt cx="3384568" cy="2542694"/>
                  </a:xfrm>
                </xdr:grpSpPr>
                <xdr:sp macro="" textlink="">
                  <xdr:nvSpPr>
                    <xdr:cNvPr id="17" name="Trapezoid 455"/>
                    <xdr:cNvSpPr/>
                  </xdr:nvSpPr>
                  <xdr:spPr>
                    <a:xfrm>
                      <a:off x="1629817" y="2258867"/>
                      <a:ext cx="2679700" cy="2016797"/>
                    </a:xfrm>
                    <a:prstGeom prst="trapezoid">
                      <a:avLst/>
                    </a:prstGeom>
                    <a:solidFill>
                      <a:schemeClr val="accent6">
                        <a:lumMod val="60000"/>
                        <a:lumOff val="40000"/>
                      </a:schemeClr>
                    </a:solidFill>
                    <a:ln w="19050" cmpd="sng">
                      <a:solidFill>
                        <a:schemeClr val="tx1"/>
                      </a:solidFill>
                    </a:ln>
                    <a:effectLst/>
                  </xdr:spPr>
                  <xdr:style>
                    <a:lnRef idx="1">
                      <a:schemeClr val="accent1"/>
                    </a:lnRef>
                    <a:fillRef idx="3">
                      <a:schemeClr val="accent1"/>
                    </a:fillRef>
                    <a:effectRef idx="2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rot="0" spcFirstLastPara="0" vert="horz" wrap="square" lIns="91440" tIns="45720" rIns="91440" bIns="45720" numCol="1" spcCol="0" rtlCol="0" fromWordArt="0" anchor="t" anchorCtr="0" forceAA="0" compatLnSpc="1">
                      <a:prstTxWarp prst="textNoShape">
                        <a:avLst/>
                      </a:prstTxWarp>
                      <a:noAutofit/>
                    </a:bodyPr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l"/>
                      <a:endParaRPr lang="en-US" sz="1100"/>
                    </a:p>
                  </xdr:txBody>
                </xdr:sp>
                <xdr:sp macro="" textlink="">
                  <xdr:nvSpPr>
                    <xdr:cNvPr id="18" name="TextBox 456"/>
                    <xdr:cNvSpPr txBox="1"/>
                  </xdr:nvSpPr>
                  <xdr:spPr>
                    <a:xfrm>
                      <a:off x="2247883" y="3065578"/>
                      <a:ext cx="1456267" cy="414867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Chamber 4</a:t>
                      </a:r>
                    </a:p>
                    <a:p>
                      <a:pPr algn="ctr"/>
                      <a:r>
                        <a:rPr lang="en-US" sz="1400" b="1"/>
                        <a:t>Strip</a:t>
                      </a:r>
                      <a:r>
                        <a:rPr lang="en-US" sz="1400" b="1" baseline="0"/>
                        <a:t> arriba, Pad abajo</a:t>
                      </a:r>
                    </a:p>
                    <a:p>
                      <a:pPr algn="ctr"/>
                      <a:endParaRPr lang="en-US" sz="1400" b="1"/>
                    </a:p>
                  </xdr:txBody>
                </xdr:sp>
                <xdr:sp macro="" textlink="">
                  <xdr:nvSpPr>
                    <xdr:cNvPr id="19" name="TextBox 457"/>
                    <xdr:cNvSpPr txBox="1"/>
                  </xdr:nvSpPr>
                  <xdr:spPr>
                    <a:xfrm>
                      <a:off x="3747320" y="4225827"/>
                      <a:ext cx="506499" cy="287867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19</a:t>
                      </a:r>
                    </a:p>
                  </xdr:txBody>
                </xdr:sp>
                <xdr:sp macro="" textlink="">
                  <xdr:nvSpPr>
                    <xdr:cNvPr id="20" name="TextBox 458"/>
                    <xdr:cNvSpPr txBox="1"/>
                  </xdr:nvSpPr>
                  <xdr:spPr>
                    <a:xfrm>
                      <a:off x="3126141" y="4225827"/>
                      <a:ext cx="458717" cy="287867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18</a:t>
                      </a:r>
                    </a:p>
                  </xdr:txBody>
                </xdr:sp>
                <xdr:sp macro="" textlink="">
                  <xdr:nvSpPr>
                    <xdr:cNvPr id="21" name="TextBox 459"/>
                    <xdr:cNvSpPr txBox="1"/>
                  </xdr:nvSpPr>
                  <xdr:spPr>
                    <a:xfrm>
                      <a:off x="2409395" y="4225827"/>
                      <a:ext cx="410933" cy="287867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17</a:t>
                      </a:r>
                    </a:p>
                  </xdr:txBody>
                </xdr:sp>
                <xdr:sp macro="" textlink="">
                  <xdr:nvSpPr>
                    <xdr:cNvPr id="22" name="TextBox 460"/>
                    <xdr:cNvSpPr txBox="1"/>
                  </xdr:nvSpPr>
                  <xdr:spPr>
                    <a:xfrm>
                      <a:off x="1759547" y="4225827"/>
                      <a:ext cx="391819" cy="287867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16</a:t>
                      </a:r>
                    </a:p>
                  </xdr:txBody>
                </xdr:sp>
                <xdr:sp macro="" textlink="">
                  <xdr:nvSpPr>
                    <xdr:cNvPr id="23" name="TextBox 461"/>
                    <xdr:cNvSpPr txBox="1"/>
                  </xdr:nvSpPr>
                  <xdr:spPr>
                    <a:xfrm>
                      <a:off x="1366195" y="3993281"/>
                      <a:ext cx="372534" cy="292211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15</a:t>
                      </a:r>
                    </a:p>
                  </xdr:txBody>
                </xdr:sp>
                <xdr:sp macro="" textlink="">
                  <xdr:nvSpPr>
                    <xdr:cNvPr id="24" name="TextBox 462"/>
                    <xdr:cNvSpPr txBox="1"/>
                  </xdr:nvSpPr>
                  <xdr:spPr>
                    <a:xfrm>
                      <a:off x="1367725" y="3506112"/>
                      <a:ext cx="486460" cy="501084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14</a:t>
                      </a:r>
                    </a:p>
                  </xdr:txBody>
                </xdr:sp>
                <xdr:sp macro="" textlink="">
                  <xdr:nvSpPr>
                    <xdr:cNvPr id="25" name="TextBox 463"/>
                    <xdr:cNvSpPr txBox="1"/>
                  </xdr:nvSpPr>
                  <xdr:spPr>
                    <a:xfrm>
                      <a:off x="1415509" y="3089081"/>
                      <a:ext cx="538738" cy="505310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13</a:t>
                      </a:r>
                    </a:p>
                  </xdr:txBody>
                </xdr:sp>
                <xdr:sp macro="" textlink="">
                  <xdr:nvSpPr>
                    <xdr:cNvPr id="26" name="TextBox 464"/>
                    <xdr:cNvSpPr txBox="1"/>
                  </xdr:nvSpPr>
                  <xdr:spPr>
                    <a:xfrm>
                      <a:off x="1681772" y="2379167"/>
                      <a:ext cx="632057" cy="449911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11</a:t>
                      </a:r>
                    </a:p>
                  </xdr:txBody>
                </xdr:sp>
                <xdr:sp macro="" textlink="">
                  <xdr:nvSpPr>
                    <xdr:cNvPr id="27" name="TextBox 465"/>
                    <xdr:cNvSpPr txBox="1"/>
                  </xdr:nvSpPr>
                  <xdr:spPr>
                    <a:xfrm>
                      <a:off x="1766439" y="2124064"/>
                      <a:ext cx="709851" cy="380337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10</a:t>
                      </a:r>
                    </a:p>
                  </xdr:txBody>
                </xdr:sp>
                <xdr:sp macro="" textlink="">
                  <xdr:nvSpPr>
                    <xdr:cNvPr id="28" name="TextBox 466"/>
                    <xdr:cNvSpPr txBox="1"/>
                  </xdr:nvSpPr>
                  <xdr:spPr>
                    <a:xfrm>
                      <a:off x="2552744" y="1971000"/>
                      <a:ext cx="707189" cy="287867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8</a:t>
                      </a:r>
                    </a:p>
                  </xdr:txBody>
                </xdr:sp>
                <xdr:sp macro="" textlink="">
                  <xdr:nvSpPr>
                    <xdr:cNvPr id="29" name="TextBox 467"/>
                    <xdr:cNvSpPr txBox="1"/>
                  </xdr:nvSpPr>
                  <xdr:spPr>
                    <a:xfrm>
                      <a:off x="2246933" y="1971000"/>
                      <a:ext cx="458717" cy="287867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9</a:t>
                      </a:r>
                    </a:p>
                  </xdr:txBody>
                </xdr:sp>
                <xdr:sp macro="" textlink="">
                  <xdr:nvSpPr>
                    <xdr:cNvPr id="30" name="TextBox 468"/>
                    <xdr:cNvSpPr txBox="1"/>
                  </xdr:nvSpPr>
                  <xdr:spPr>
                    <a:xfrm>
                      <a:off x="3116582" y="1971000"/>
                      <a:ext cx="640292" cy="287867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7</a:t>
                      </a:r>
                    </a:p>
                  </xdr:txBody>
                </xdr:sp>
                <xdr:sp macro="" textlink="">
                  <xdr:nvSpPr>
                    <xdr:cNvPr id="31" name="TextBox 469"/>
                    <xdr:cNvSpPr txBox="1"/>
                  </xdr:nvSpPr>
                  <xdr:spPr>
                    <a:xfrm>
                      <a:off x="3661311" y="2096234"/>
                      <a:ext cx="511007" cy="422082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6</a:t>
                      </a:r>
                    </a:p>
                  </xdr:txBody>
                </xdr:sp>
                <xdr:sp macro="" textlink="">
                  <xdr:nvSpPr>
                    <xdr:cNvPr id="32" name="TextBox 470"/>
                    <xdr:cNvSpPr txBox="1"/>
                  </xdr:nvSpPr>
                  <xdr:spPr>
                    <a:xfrm>
                      <a:off x="3670867" y="2402358"/>
                      <a:ext cx="624603" cy="412805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5</a:t>
                      </a:r>
                    </a:p>
                  </xdr:txBody>
                </xdr:sp>
                <xdr:sp macro="" textlink="">
                  <xdr:nvSpPr>
                    <xdr:cNvPr id="33" name="TextBox 471"/>
                    <xdr:cNvSpPr txBox="1"/>
                  </xdr:nvSpPr>
                  <xdr:spPr>
                    <a:xfrm>
                      <a:off x="4030693" y="3089081"/>
                      <a:ext cx="372534" cy="523863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3</a:t>
                      </a:r>
                    </a:p>
                  </xdr:txBody>
                </xdr:sp>
                <xdr:sp macro="" textlink="">
                  <xdr:nvSpPr>
                    <xdr:cNvPr id="34" name="TextBox 472"/>
                    <xdr:cNvSpPr txBox="1"/>
                  </xdr:nvSpPr>
                  <xdr:spPr>
                    <a:xfrm>
                      <a:off x="4130754" y="3506113"/>
                      <a:ext cx="372534" cy="510359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2</a:t>
                      </a:r>
                    </a:p>
                  </xdr:txBody>
                </xdr:sp>
                <xdr:sp macro="" textlink="">
                  <xdr:nvSpPr>
                    <xdr:cNvPr id="35" name="TextBox 473"/>
                    <xdr:cNvSpPr txBox="1"/>
                  </xdr:nvSpPr>
                  <xdr:spPr>
                    <a:xfrm>
                      <a:off x="4238512" y="3881963"/>
                      <a:ext cx="512251" cy="524124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1</a:t>
                      </a:r>
                    </a:p>
                  </xdr:txBody>
                </xdr:sp>
              </xdr:grpSp>
              <xdr:sp macro="" textlink="">
                <xdr:nvSpPr>
                  <xdr:cNvPr id="16" name="TextBox 454"/>
                  <xdr:cNvSpPr txBox="1"/>
                </xdr:nvSpPr>
                <xdr:spPr>
                  <a:xfrm>
                    <a:off x="4137121" y="15153410"/>
                    <a:ext cx="586895" cy="788938"/>
                  </a:xfrm>
                  <a:prstGeom prst="rect">
                    <a:avLst/>
                  </a:prstGeom>
                  <a:noFill/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wrap="square" rtlCol="0" anchor="ctr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algn="ctr"/>
                    <a:r>
                      <a:rPr lang="en-US" sz="1400" b="1"/>
                      <a:t>4</a:t>
                    </a:r>
                  </a:p>
                </xdr:txBody>
              </xdr:sp>
            </xdr:grpSp>
          </xdr:grpSp>
          <xdr:sp macro="" textlink="">
            <xdr:nvSpPr>
              <xdr:cNvPr id="12" name="Arc 450"/>
              <xdr:cNvSpPr/>
            </xdr:nvSpPr>
            <xdr:spPr>
              <a:xfrm>
                <a:off x="10814241" y="22234621"/>
                <a:ext cx="269395" cy="173182"/>
              </a:xfrm>
              <a:prstGeom prst="arc">
                <a:avLst>
                  <a:gd name="adj1" fmla="val 5109727"/>
                  <a:gd name="adj2" fmla="val 15657073"/>
                </a:avLst>
              </a:prstGeom>
              <a:ln w="38100">
                <a:solidFill>
                  <a:srgbClr val="FFFF00"/>
                </a:solidFill>
              </a:ln>
              <a:effectLst/>
            </xdr:spPr>
            <xdr:style>
              <a:lnRef idx="2">
                <a:schemeClr val="accent1"/>
              </a:lnRef>
              <a:fillRef idx="0">
                <a:schemeClr val="accent1"/>
              </a:fillRef>
              <a:effectRef idx="1">
                <a:schemeClr val="accent1"/>
              </a:effectRef>
              <a:fontRef idx="minor">
                <a:schemeClr val="tx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en-US"/>
              </a:p>
            </xdr:txBody>
          </xdr:sp>
        </xdr:grpSp>
        <xdr:cxnSp macro="">
          <xdr:nvCxnSpPr>
            <xdr:cNvPr id="10" name="Straight Connector 448"/>
            <xdr:cNvCxnSpPr/>
          </xdr:nvCxnSpPr>
          <xdr:spPr>
            <a:xfrm flipH="1">
              <a:off x="11391515" y="25852197"/>
              <a:ext cx="120404" cy="104154"/>
            </a:xfrm>
            <a:prstGeom prst="line">
              <a:avLst/>
            </a:prstGeom>
            <a:ln w="38100">
              <a:solidFill>
                <a:srgbClr val="FFFF00"/>
              </a:solidFill>
            </a:ln>
            <a:effectLst/>
          </xdr:spPr>
          <xdr:style>
            <a:lnRef idx="2">
              <a:schemeClr val="accent1"/>
            </a:lnRef>
            <a:fillRef idx="0">
              <a:schemeClr val="accent1"/>
            </a:fillRef>
            <a:effectRef idx="1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8" name="Straight Connector 446"/>
          <xdr:cNvCxnSpPr/>
        </xdr:nvCxnSpPr>
        <xdr:spPr>
          <a:xfrm>
            <a:off x="11381893" y="25977273"/>
            <a:ext cx="162811" cy="60691"/>
          </a:xfrm>
          <a:prstGeom prst="line">
            <a:avLst/>
          </a:prstGeom>
          <a:ln w="38100">
            <a:solidFill>
              <a:srgbClr val="FFFF00"/>
            </a:solidFill>
          </a:ln>
          <a:effectLst/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12</xdr:col>
      <xdr:colOff>0</xdr:colOff>
      <xdr:row>2</xdr:row>
      <xdr:rowOff>0</xdr:rowOff>
    </xdr:from>
    <xdr:to>
      <xdr:col>16</xdr:col>
      <xdr:colOff>502247</xdr:colOff>
      <xdr:row>17</xdr:row>
      <xdr:rowOff>163285</xdr:rowOff>
    </xdr:to>
    <xdr:pic>
      <xdr:nvPicPr>
        <xdr:cNvPr id="36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31393" y="598714"/>
          <a:ext cx="2679390" cy="381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149677</xdr:colOff>
      <xdr:row>1</xdr:row>
      <xdr:rowOff>340177</xdr:rowOff>
    </xdr:from>
    <xdr:to>
      <xdr:col>22</xdr:col>
      <xdr:colOff>775607</xdr:colOff>
      <xdr:row>17</xdr:row>
      <xdr:rowOff>178814</xdr:rowOff>
    </xdr:to>
    <xdr:pic>
      <xdr:nvPicPr>
        <xdr:cNvPr id="37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43320" y="544284"/>
          <a:ext cx="2667001" cy="38799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152400</xdr:colOff>
      <xdr:row>115</xdr:row>
      <xdr:rowOff>117475</xdr:rowOff>
    </xdr:from>
    <xdr:to>
      <xdr:col>18</xdr:col>
      <xdr:colOff>285750</xdr:colOff>
      <xdr:row>132</xdr:row>
      <xdr:rowOff>111125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1365250</xdr:colOff>
      <xdr:row>32</xdr:row>
      <xdr:rowOff>111125</xdr:rowOff>
    </xdr:from>
    <xdr:to>
      <xdr:col>5</xdr:col>
      <xdr:colOff>546100</xdr:colOff>
      <xdr:row>50</xdr:row>
      <xdr:rowOff>1063625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0</xdr:rowOff>
    </xdr:from>
    <xdr:to>
      <xdr:col>5</xdr:col>
      <xdr:colOff>1054100</xdr:colOff>
      <xdr:row>78</xdr:row>
      <xdr:rowOff>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1492250</xdr:colOff>
      <xdr:row>86</xdr:row>
      <xdr:rowOff>31750</xdr:rowOff>
    </xdr:from>
    <xdr:to>
      <xdr:col>5</xdr:col>
      <xdr:colOff>673100</xdr:colOff>
      <xdr:row>102</xdr:row>
      <xdr:rowOff>31750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174625</xdr:colOff>
      <xdr:row>1</xdr:row>
      <xdr:rowOff>142875</xdr:rowOff>
    </xdr:from>
    <xdr:to>
      <xdr:col>14</xdr:col>
      <xdr:colOff>548822</xdr:colOff>
      <xdr:row>21</xdr:row>
      <xdr:rowOff>167821</xdr:rowOff>
    </xdr:to>
    <xdr:grpSp>
      <xdr:nvGrpSpPr>
        <xdr:cNvPr id="10" name="Group 444"/>
        <xdr:cNvGrpSpPr/>
      </xdr:nvGrpSpPr>
      <xdr:grpSpPr>
        <a:xfrm>
          <a:off x="15367000" y="349250"/>
          <a:ext cx="4819197" cy="4739821"/>
          <a:chOff x="8630227" y="21445682"/>
          <a:chExt cx="3407450" cy="5312834"/>
        </a:xfrm>
      </xdr:grpSpPr>
      <xdr:grpSp>
        <xdr:nvGrpSpPr>
          <xdr:cNvPr id="11" name="Group 445"/>
          <xdr:cNvGrpSpPr/>
        </xdr:nvGrpSpPr>
        <xdr:grpSpPr>
          <a:xfrm>
            <a:off x="8630227" y="21445682"/>
            <a:ext cx="3407450" cy="5312834"/>
            <a:chOff x="8630227" y="21445682"/>
            <a:chExt cx="3407450" cy="5312834"/>
          </a:xfrm>
        </xdr:grpSpPr>
        <xdr:grpSp>
          <xdr:nvGrpSpPr>
            <xdr:cNvPr id="13" name="Group 447"/>
            <xdr:cNvGrpSpPr/>
          </xdr:nvGrpSpPr>
          <xdr:grpSpPr>
            <a:xfrm>
              <a:off x="8630227" y="21445682"/>
              <a:ext cx="3407450" cy="5312834"/>
              <a:chOff x="8630227" y="21445682"/>
              <a:chExt cx="3407450" cy="5312834"/>
            </a:xfrm>
          </xdr:grpSpPr>
          <xdr:grpSp>
            <xdr:nvGrpSpPr>
              <xdr:cNvPr id="15" name="Group 449"/>
              <xdr:cNvGrpSpPr/>
            </xdr:nvGrpSpPr>
            <xdr:grpSpPr>
              <a:xfrm>
                <a:off x="8630227" y="21445682"/>
                <a:ext cx="3407450" cy="5312834"/>
                <a:chOff x="1654848" y="13431214"/>
                <a:chExt cx="3407450" cy="5312834"/>
              </a:xfrm>
            </xdr:grpSpPr>
            <xdr:sp macro="" textlink="">
              <xdr:nvSpPr>
                <xdr:cNvPr id="17" name="TextBox 451"/>
                <xdr:cNvSpPr txBox="1"/>
              </xdr:nvSpPr>
              <xdr:spPr>
                <a:xfrm>
                  <a:off x="1779923" y="15182273"/>
                  <a:ext cx="606138" cy="750456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wrap="square" rtlCol="0" anchor="ctr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r>
                    <a:rPr lang="en-US" sz="1400" b="1"/>
                    <a:t>12</a:t>
                  </a:r>
                </a:p>
              </xdr:txBody>
            </xdr:sp>
            <xdr:grpSp>
              <xdr:nvGrpSpPr>
                <xdr:cNvPr id="18" name="Group 452"/>
                <xdr:cNvGrpSpPr/>
              </xdr:nvGrpSpPr>
              <xdr:grpSpPr>
                <a:xfrm>
                  <a:off x="1654848" y="13431214"/>
                  <a:ext cx="3407450" cy="5312834"/>
                  <a:chOff x="1654848" y="13431214"/>
                  <a:chExt cx="3407450" cy="5312834"/>
                </a:xfrm>
              </xdr:grpSpPr>
              <xdr:grpSp>
                <xdr:nvGrpSpPr>
                  <xdr:cNvPr id="19" name="Group 453"/>
                  <xdr:cNvGrpSpPr/>
                </xdr:nvGrpSpPr>
                <xdr:grpSpPr>
                  <a:xfrm>
                    <a:off x="1654848" y="13431214"/>
                    <a:ext cx="3407450" cy="5312834"/>
                    <a:chOff x="1366195" y="1971000"/>
                    <a:chExt cx="3384568" cy="2542694"/>
                  </a:xfrm>
                </xdr:grpSpPr>
                <xdr:sp macro="" textlink="">
                  <xdr:nvSpPr>
                    <xdr:cNvPr id="21" name="Trapezoid 455"/>
                    <xdr:cNvSpPr/>
                  </xdr:nvSpPr>
                  <xdr:spPr>
                    <a:xfrm>
                      <a:off x="1629817" y="2258867"/>
                      <a:ext cx="2679700" cy="2016797"/>
                    </a:xfrm>
                    <a:prstGeom prst="trapezoid">
                      <a:avLst/>
                    </a:prstGeom>
                    <a:solidFill>
                      <a:schemeClr val="accent6">
                        <a:lumMod val="60000"/>
                        <a:lumOff val="40000"/>
                      </a:schemeClr>
                    </a:solidFill>
                    <a:ln w="19050" cmpd="sng">
                      <a:solidFill>
                        <a:schemeClr val="tx1"/>
                      </a:solidFill>
                    </a:ln>
                    <a:effectLst/>
                  </xdr:spPr>
                  <xdr:style>
                    <a:lnRef idx="1">
                      <a:schemeClr val="accent1"/>
                    </a:lnRef>
                    <a:fillRef idx="3">
                      <a:schemeClr val="accent1"/>
                    </a:fillRef>
                    <a:effectRef idx="2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rot="0" spcFirstLastPara="0" vert="horz" wrap="square" lIns="91440" tIns="45720" rIns="91440" bIns="45720" numCol="1" spcCol="0" rtlCol="0" fromWordArt="0" anchor="t" anchorCtr="0" forceAA="0" compatLnSpc="1">
                      <a:prstTxWarp prst="textNoShape">
                        <a:avLst/>
                      </a:prstTxWarp>
                      <a:noAutofit/>
                    </a:bodyPr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l"/>
                      <a:endParaRPr lang="en-US" sz="1100"/>
                    </a:p>
                  </xdr:txBody>
                </xdr:sp>
                <xdr:sp macro="" textlink="">
                  <xdr:nvSpPr>
                    <xdr:cNvPr id="22" name="TextBox 456"/>
                    <xdr:cNvSpPr txBox="1"/>
                  </xdr:nvSpPr>
                  <xdr:spPr>
                    <a:xfrm>
                      <a:off x="2247883" y="2954867"/>
                      <a:ext cx="1456267" cy="414867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Doublet</a:t>
                      </a:r>
                    </a:p>
                    <a:p>
                      <a:pPr algn="ctr"/>
                      <a:r>
                        <a:rPr lang="en-US" sz="1400" b="1"/>
                        <a:t>TOP</a:t>
                      </a:r>
                    </a:p>
                  </xdr:txBody>
                </xdr:sp>
                <xdr:sp macro="" textlink="">
                  <xdr:nvSpPr>
                    <xdr:cNvPr id="23" name="TextBox 457"/>
                    <xdr:cNvSpPr txBox="1"/>
                  </xdr:nvSpPr>
                  <xdr:spPr>
                    <a:xfrm>
                      <a:off x="3747320" y="4225827"/>
                      <a:ext cx="506499" cy="287867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19</a:t>
                      </a:r>
                    </a:p>
                  </xdr:txBody>
                </xdr:sp>
                <xdr:sp macro="" textlink="">
                  <xdr:nvSpPr>
                    <xdr:cNvPr id="24" name="TextBox 458"/>
                    <xdr:cNvSpPr txBox="1"/>
                  </xdr:nvSpPr>
                  <xdr:spPr>
                    <a:xfrm>
                      <a:off x="3126141" y="4225827"/>
                      <a:ext cx="458717" cy="287867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18</a:t>
                      </a:r>
                    </a:p>
                  </xdr:txBody>
                </xdr:sp>
                <xdr:sp macro="" textlink="">
                  <xdr:nvSpPr>
                    <xdr:cNvPr id="25" name="TextBox 459"/>
                    <xdr:cNvSpPr txBox="1"/>
                  </xdr:nvSpPr>
                  <xdr:spPr>
                    <a:xfrm>
                      <a:off x="2409395" y="4225827"/>
                      <a:ext cx="410933" cy="287867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17</a:t>
                      </a:r>
                    </a:p>
                  </xdr:txBody>
                </xdr:sp>
                <xdr:sp macro="" textlink="">
                  <xdr:nvSpPr>
                    <xdr:cNvPr id="26" name="TextBox 460"/>
                    <xdr:cNvSpPr txBox="1"/>
                  </xdr:nvSpPr>
                  <xdr:spPr>
                    <a:xfrm>
                      <a:off x="1759547" y="4225827"/>
                      <a:ext cx="391819" cy="287867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16</a:t>
                      </a:r>
                    </a:p>
                  </xdr:txBody>
                </xdr:sp>
                <xdr:sp macro="" textlink="">
                  <xdr:nvSpPr>
                    <xdr:cNvPr id="27" name="TextBox 461"/>
                    <xdr:cNvSpPr txBox="1"/>
                  </xdr:nvSpPr>
                  <xdr:spPr>
                    <a:xfrm>
                      <a:off x="1366195" y="3993281"/>
                      <a:ext cx="372534" cy="292211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15</a:t>
                      </a:r>
                    </a:p>
                  </xdr:txBody>
                </xdr:sp>
                <xdr:sp macro="" textlink="">
                  <xdr:nvSpPr>
                    <xdr:cNvPr id="28" name="TextBox 462"/>
                    <xdr:cNvSpPr txBox="1"/>
                  </xdr:nvSpPr>
                  <xdr:spPr>
                    <a:xfrm>
                      <a:off x="1367725" y="3506112"/>
                      <a:ext cx="486460" cy="501084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14</a:t>
                      </a:r>
                    </a:p>
                  </xdr:txBody>
                </xdr:sp>
                <xdr:sp macro="" textlink="">
                  <xdr:nvSpPr>
                    <xdr:cNvPr id="29" name="TextBox 463"/>
                    <xdr:cNvSpPr txBox="1"/>
                  </xdr:nvSpPr>
                  <xdr:spPr>
                    <a:xfrm>
                      <a:off x="1415509" y="3089081"/>
                      <a:ext cx="538738" cy="505310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13</a:t>
                      </a:r>
                    </a:p>
                  </xdr:txBody>
                </xdr:sp>
                <xdr:sp macro="" textlink="">
                  <xdr:nvSpPr>
                    <xdr:cNvPr id="30" name="TextBox 464"/>
                    <xdr:cNvSpPr txBox="1"/>
                  </xdr:nvSpPr>
                  <xdr:spPr>
                    <a:xfrm>
                      <a:off x="1681772" y="2379167"/>
                      <a:ext cx="632057" cy="449911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11</a:t>
                      </a:r>
                    </a:p>
                  </xdr:txBody>
                </xdr:sp>
                <xdr:sp macro="" textlink="">
                  <xdr:nvSpPr>
                    <xdr:cNvPr id="31" name="TextBox 465"/>
                    <xdr:cNvSpPr txBox="1"/>
                  </xdr:nvSpPr>
                  <xdr:spPr>
                    <a:xfrm>
                      <a:off x="1766439" y="2124064"/>
                      <a:ext cx="709851" cy="380337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10</a:t>
                      </a:r>
                    </a:p>
                  </xdr:txBody>
                </xdr:sp>
                <xdr:sp macro="" textlink="">
                  <xdr:nvSpPr>
                    <xdr:cNvPr id="32" name="TextBox 466"/>
                    <xdr:cNvSpPr txBox="1"/>
                  </xdr:nvSpPr>
                  <xdr:spPr>
                    <a:xfrm>
                      <a:off x="2552744" y="1971000"/>
                      <a:ext cx="707189" cy="287867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8</a:t>
                      </a:r>
                    </a:p>
                  </xdr:txBody>
                </xdr:sp>
                <xdr:sp macro="" textlink="">
                  <xdr:nvSpPr>
                    <xdr:cNvPr id="33" name="TextBox 467"/>
                    <xdr:cNvSpPr txBox="1"/>
                  </xdr:nvSpPr>
                  <xdr:spPr>
                    <a:xfrm>
                      <a:off x="2246933" y="1971000"/>
                      <a:ext cx="458717" cy="287867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9</a:t>
                      </a:r>
                    </a:p>
                  </xdr:txBody>
                </xdr:sp>
                <xdr:sp macro="" textlink="">
                  <xdr:nvSpPr>
                    <xdr:cNvPr id="34" name="TextBox 468"/>
                    <xdr:cNvSpPr txBox="1"/>
                  </xdr:nvSpPr>
                  <xdr:spPr>
                    <a:xfrm>
                      <a:off x="3116582" y="1971000"/>
                      <a:ext cx="640292" cy="287867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7</a:t>
                      </a:r>
                    </a:p>
                  </xdr:txBody>
                </xdr:sp>
                <xdr:sp macro="" textlink="">
                  <xdr:nvSpPr>
                    <xdr:cNvPr id="35" name="TextBox 469"/>
                    <xdr:cNvSpPr txBox="1"/>
                  </xdr:nvSpPr>
                  <xdr:spPr>
                    <a:xfrm>
                      <a:off x="3661311" y="2096234"/>
                      <a:ext cx="511007" cy="422082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6</a:t>
                      </a:r>
                    </a:p>
                  </xdr:txBody>
                </xdr:sp>
                <xdr:sp macro="" textlink="">
                  <xdr:nvSpPr>
                    <xdr:cNvPr id="36" name="TextBox 470"/>
                    <xdr:cNvSpPr txBox="1"/>
                  </xdr:nvSpPr>
                  <xdr:spPr>
                    <a:xfrm>
                      <a:off x="3670867" y="2402358"/>
                      <a:ext cx="624603" cy="412805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5</a:t>
                      </a:r>
                    </a:p>
                  </xdr:txBody>
                </xdr:sp>
                <xdr:sp macro="" textlink="">
                  <xdr:nvSpPr>
                    <xdr:cNvPr id="37" name="TextBox 471"/>
                    <xdr:cNvSpPr txBox="1"/>
                  </xdr:nvSpPr>
                  <xdr:spPr>
                    <a:xfrm>
                      <a:off x="4030693" y="3089081"/>
                      <a:ext cx="372534" cy="523863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3</a:t>
                      </a:r>
                    </a:p>
                  </xdr:txBody>
                </xdr:sp>
                <xdr:sp macro="" textlink="">
                  <xdr:nvSpPr>
                    <xdr:cNvPr id="38" name="TextBox 472"/>
                    <xdr:cNvSpPr txBox="1"/>
                  </xdr:nvSpPr>
                  <xdr:spPr>
                    <a:xfrm>
                      <a:off x="4130754" y="3506113"/>
                      <a:ext cx="372534" cy="510359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2</a:t>
                      </a:r>
                    </a:p>
                  </xdr:txBody>
                </xdr:sp>
                <xdr:sp macro="" textlink="">
                  <xdr:nvSpPr>
                    <xdr:cNvPr id="39" name="TextBox 473"/>
                    <xdr:cNvSpPr txBox="1"/>
                  </xdr:nvSpPr>
                  <xdr:spPr>
                    <a:xfrm>
                      <a:off x="4238512" y="3881963"/>
                      <a:ext cx="512251" cy="524124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1</a:t>
                      </a:r>
                    </a:p>
                  </xdr:txBody>
                </xdr:sp>
              </xdr:grpSp>
              <xdr:sp macro="" textlink="">
                <xdr:nvSpPr>
                  <xdr:cNvPr id="20" name="TextBox 454"/>
                  <xdr:cNvSpPr txBox="1"/>
                </xdr:nvSpPr>
                <xdr:spPr>
                  <a:xfrm>
                    <a:off x="4137121" y="15153410"/>
                    <a:ext cx="586895" cy="788938"/>
                  </a:xfrm>
                  <a:prstGeom prst="rect">
                    <a:avLst/>
                  </a:prstGeom>
                  <a:noFill/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wrap="square" rtlCol="0" anchor="ctr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algn="ctr"/>
                    <a:r>
                      <a:rPr lang="en-US" sz="1400" b="1"/>
                      <a:t>4</a:t>
                    </a:r>
                  </a:p>
                </xdr:txBody>
              </xdr:sp>
            </xdr:grpSp>
          </xdr:grpSp>
          <xdr:sp macro="" textlink="">
            <xdr:nvSpPr>
              <xdr:cNvPr id="16" name="Arc 450"/>
              <xdr:cNvSpPr/>
            </xdr:nvSpPr>
            <xdr:spPr>
              <a:xfrm>
                <a:off x="10814241" y="22234621"/>
                <a:ext cx="269395" cy="173182"/>
              </a:xfrm>
              <a:prstGeom prst="arc">
                <a:avLst>
                  <a:gd name="adj1" fmla="val 5109727"/>
                  <a:gd name="adj2" fmla="val 15657073"/>
                </a:avLst>
              </a:prstGeom>
              <a:ln w="38100">
                <a:solidFill>
                  <a:srgbClr val="FFFF00"/>
                </a:solidFill>
              </a:ln>
              <a:effectLst/>
            </xdr:spPr>
            <xdr:style>
              <a:lnRef idx="2">
                <a:schemeClr val="accent1"/>
              </a:lnRef>
              <a:fillRef idx="0">
                <a:schemeClr val="accent1"/>
              </a:fillRef>
              <a:effectRef idx="1">
                <a:schemeClr val="accent1"/>
              </a:effectRef>
              <a:fontRef idx="minor">
                <a:schemeClr val="tx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en-US"/>
              </a:p>
            </xdr:txBody>
          </xdr:sp>
        </xdr:grpSp>
        <xdr:cxnSp macro="">
          <xdr:nvCxnSpPr>
            <xdr:cNvPr id="14" name="Straight Connector 448"/>
            <xdr:cNvCxnSpPr/>
          </xdr:nvCxnSpPr>
          <xdr:spPr>
            <a:xfrm flipH="1">
              <a:off x="11391515" y="25852197"/>
              <a:ext cx="120404" cy="104154"/>
            </a:xfrm>
            <a:prstGeom prst="line">
              <a:avLst/>
            </a:prstGeom>
            <a:ln w="38100">
              <a:solidFill>
                <a:srgbClr val="FFFF00"/>
              </a:solidFill>
            </a:ln>
            <a:effectLst/>
          </xdr:spPr>
          <xdr:style>
            <a:lnRef idx="2">
              <a:schemeClr val="accent1"/>
            </a:lnRef>
            <a:fillRef idx="0">
              <a:schemeClr val="accent1"/>
            </a:fillRef>
            <a:effectRef idx="1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2" name="Straight Connector 446"/>
          <xdr:cNvCxnSpPr/>
        </xdr:nvCxnSpPr>
        <xdr:spPr>
          <a:xfrm>
            <a:off x="11381893" y="25977273"/>
            <a:ext cx="162811" cy="60691"/>
          </a:xfrm>
          <a:prstGeom prst="line">
            <a:avLst/>
          </a:prstGeom>
          <a:ln w="38100">
            <a:solidFill>
              <a:srgbClr val="FFFF00"/>
            </a:solidFill>
          </a:ln>
          <a:effectLst/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120649</xdr:colOff>
      <xdr:row>109</xdr:row>
      <xdr:rowOff>146050</xdr:rowOff>
    </xdr:from>
    <xdr:to>
      <xdr:col>17</xdr:col>
      <xdr:colOff>412749</xdr:colOff>
      <xdr:row>131</xdr:row>
      <xdr:rowOff>127000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996950</xdr:colOff>
      <xdr:row>31</xdr:row>
      <xdr:rowOff>174625</xdr:rowOff>
    </xdr:from>
    <xdr:to>
      <xdr:col>5</xdr:col>
      <xdr:colOff>460375</xdr:colOff>
      <xdr:row>47</xdr:row>
      <xdr:rowOff>1270000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952500</xdr:colOff>
      <xdr:row>57</xdr:row>
      <xdr:rowOff>31750</xdr:rowOff>
    </xdr:from>
    <xdr:to>
      <xdr:col>5</xdr:col>
      <xdr:colOff>174625</xdr:colOff>
      <xdr:row>73</xdr:row>
      <xdr:rowOff>1397000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1079500</xdr:colOff>
      <xdr:row>82</xdr:row>
      <xdr:rowOff>190500</xdr:rowOff>
    </xdr:from>
    <xdr:to>
      <xdr:col>5</xdr:col>
      <xdr:colOff>301625</xdr:colOff>
      <xdr:row>98</xdr:row>
      <xdr:rowOff>1555750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698501</xdr:colOff>
      <xdr:row>1</xdr:row>
      <xdr:rowOff>317500</xdr:rowOff>
    </xdr:from>
    <xdr:to>
      <xdr:col>11</xdr:col>
      <xdr:colOff>968376</xdr:colOff>
      <xdr:row>22</xdr:row>
      <xdr:rowOff>158750</xdr:rowOff>
    </xdr:to>
    <xdr:grpSp>
      <xdr:nvGrpSpPr>
        <xdr:cNvPr id="6" name="Group 444"/>
        <xdr:cNvGrpSpPr/>
      </xdr:nvGrpSpPr>
      <xdr:grpSpPr>
        <a:xfrm>
          <a:off x="14986001" y="523875"/>
          <a:ext cx="3397250" cy="4953000"/>
          <a:chOff x="8630227" y="21445682"/>
          <a:chExt cx="3407450" cy="5312834"/>
        </a:xfrm>
      </xdr:grpSpPr>
      <xdr:grpSp>
        <xdr:nvGrpSpPr>
          <xdr:cNvPr id="8" name="Group 445"/>
          <xdr:cNvGrpSpPr/>
        </xdr:nvGrpSpPr>
        <xdr:grpSpPr>
          <a:xfrm>
            <a:off x="8630227" y="21445682"/>
            <a:ext cx="3407450" cy="5312834"/>
            <a:chOff x="8630227" y="21445682"/>
            <a:chExt cx="3407450" cy="5312834"/>
          </a:xfrm>
        </xdr:grpSpPr>
        <xdr:grpSp>
          <xdr:nvGrpSpPr>
            <xdr:cNvPr id="12" name="Group 447"/>
            <xdr:cNvGrpSpPr/>
          </xdr:nvGrpSpPr>
          <xdr:grpSpPr>
            <a:xfrm>
              <a:off x="8630227" y="21445682"/>
              <a:ext cx="3407450" cy="5312834"/>
              <a:chOff x="8630227" y="21445682"/>
              <a:chExt cx="3407450" cy="5312834"/>
            </a:xfrm>
          </xdr:grpSpPr>
          <xdr:grpSp>
            <xdr:nvGrpSpPr>
              <xdr:cNvPr id="14" name="Group 449"/>
              <xdr:cNvGrpSpPr/>
            </xdr:nvGrpSpPr>
            <xdr:grpSpPr>
              <a:xfrm>
                <a:off x="8630227" y="21445682"/>
                <a:ext cx="3407450" cy="5312834"/>
                <a:chOff x="1654848" y="13431214"/>
                <a:chExt cx="3407450" cy="5312834"/>
              </a:xfrm>
            </xdr:grpSpPr>
            <xdr:sp macro="" textlink="">
              <xdr:nvSpPr>
                <xdr:cNvPr id="16" name="TextBox 451"/>
                <xdr:cNvSpPr txBox="1"/>
              </xdr:nvSpPr>
              <xdr:spPr>
                <a:xfrm>
                  <a:off x="1779923" y="15182273"/>
                  <a:ext cx="606138" cy="750456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wrap="square" rtlCol="0" anchor="ctr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r>
                    <a:rPr lang="en-US" sz="1400" b="1"/>
                    <a:t>12</a:t>
                  </a:r>
                </a:p>
              </xdr:txBody>
            </xdr:sp>
            <xdr:grpSp>
              <xdr:nvGrpSpPr>
                <xdr:cNvPr id="17" name="Group 452"/>
                <xdr:cNvGrpSpPr/>
              </xdr:nvGrpSpPr>
              <xdr:grpSpPr>
                <a:xfrm>
                  <a:off x="1654848" y="13431214"/>
                  <a:ext cx="3407450" cy="5312834"/>
                  <a:chOff x="1654848" y="13431214"/>
                  <a:chExt cx="3407450" cy="5312834"/>
                </a:xfrm>
              </xdr:grpSpPr>
              <xdr:grpSp>
                <xdr:nvGrpSpPr>
                  <xdr:cNvPr id="18" name="Group 453"/>
                  <xdr:cNvGrpSpPr/>
                </xdr:nvGrpSpPr>
                <xdr:grpSpPr>
                  <a:xfrm>
                    <a:off x="1654848" y="13431214"/>
                    <a:ext cx="3407450" cy="5312834"/>
                    <a:chOff x="1366195" y="1971000"/>
                    <a:chExt cx="3384568" cy="2542694"/>
                  </a:xfrm>
                </xdr:grpSpPr>
                <xdr:sp macro="" textlink="">
                  <xdr:nvSpPr>
                    <xdr:cNvPr id="20" name="Trapezoid 455"/>
                    <xdr:cNvSpPr/>
                  </xdr:nvSpPr>
                  <xdr:spPr>
                    <a:xfrm>
                      <a:off x="1629817" y="2258867"/>
                      <a:ext cx="2679700" cy="2016797"/>
                    </a:xfrm>
                    <a:prstGeom prst="trapezoid">
                      <a:avLst/>
                    </a:prstGeom>
                    <a:solidFill>
                      <a:schemeClr val="accent6">
                        <a:lumMod val="60000"/>
                        <a:lumOff val="40000"/>
                      </a:schemeClr>
                    </a:solidFill>
                    <a:ln w="19050" cmpd="sng">
                      <a:solidFill>
                        <a:schemeClr val="tx1"/>
                      </a:solidFill>
                    </a:ln>
                    <a:effectLst/>
                  </xdr:spPr>
                  <xdr:style>
                    <a:lnRef idx="1">
                      <a:schemeClr val="accent1"/>
                    </a:lnRef>
                    <a:fillRef idx="3">
                      <a:schemeClr val="accent1"/>
                    </a:fillRef>
                    <a:effectRef idx="2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rot="0" spcFirstLastPara="0" vert="horz" wrap="square" lIns="91440" tIns="45720" rIns="91440" bIns="45720" numCol="1" spcCol="0" rtlCol="0" fromWordArt="0" anchor="t" anchorCtr="0" forceAA="0" compatLnSpc="1">
                      <a:prstTxWarp prst="textNoShape">
                        <a:avLst/>
                      </a:prstTxWarp>
                      <a:noAutofit/>
                    </a:bodyPr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l"/>
                      <a:endParaRPr lang="en-US" sz="1100"/>
                    </a:p>
                  </xdr:txBody>
                </xdr:sp>
                <xdr:sp macro="" textlink="">
                  <xdr:nvSpPr>
                    <xdr:cNvPr id="21" name="TextBox 456"/>
                    <xdr:cNvSpPr txBox="1"/>
                  </xdr:nvSpPr>
                  <xdr:spPr>
                    <a:xfrm>
                      <a:off x="2247883" y="2954867"/>
                      <a:ext cx="1456267" cy="414867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Doublet</a:t>
                      </a:r>
                    </a:p>
                    <a:p>
                      <a:pPr algn="ctr"/>
                      <a:r>
                        <a:rPr lang="en-US" sz="1400" b="1"/>
                        <a:t>TOP</a:t>
                      </a:r>
                    </a:p>
                  </xdr:txBody>
                </xdr:sp>
                <xdr:sp macro="" textlink="">
                  <xdr:nvSpPr>
                    <xdr:cNvPr id="22" name="TextBox 457"/>
                    <xdr:cNvSpPr txBox="1"/>
                  </xdr:nvSpPr>
                  <xdr:spPr>
                    <a:xfrm>
                      <a:off x="3747320" y="4225827"/>
                      <a:ext cx="506499" cy="287867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19</a:t>
                      </a:r>
                    </a:p>
                  </xdr:txBody>
                </xdr:sp>
                <xdr:sp macro="" textlink="">
                  <xdr:nvSpPr>
                    <xdr:cNvPr id="23" name="TextBox 458"/>
                    <xdr:cNvSpPr txBox="1"/>
                  </xdr:nvSpPr>
                  <xdr:spPr>
                    <a:xfrm>
                      <a:off x="3126141" y="4225827"/>
                      <a:ext cx="458717" cy="287867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18</a:t>
                      </a:r>
                    </a:p>
                  </xdr:txBody>
                </xdr:sp>
                <xdr:sp macro="" textlink="">
                  <xdr:nvSpPr>
                    <xdr:cNvPr id="24" name="TextBox 459"/>
                    <xdr:cNvSpPr txBox="1"/>
                  </xdr:nvSpPr>
                  <xdr:spPr>
                    <a:xfrm>
                      <a:off x="2409395" y="4225827"/>
                      <a:ext cx="410933" cy="287867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17</a:t>
                      </a:r>
                    </a:p>
                  </xdr:txBody>
                </xdr:sp>
                <xdr:sp macro="" textlink="">
                  <xdr:nvSpPr>
                    <xdr:cNvPr id="25" name="TextBox 460"/>
                    <xdr:cNvSpPr txBox="1"/>
                  </xdr:nvSpPr>
                  <xdr:spPr>
                    <a:xfrm>
                      <a:off x="1759547" y="4225827"/>
                      <a:ext cx="391819" cy="287867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16</a:t>
                      </a:r>
                    </a:p>
                  </xdr:txBody>
                </xdr:sp>
                <xdr:sp macro="" textlink="">
                  <xdr:nvSpPr>
                    <xdr:cNvPr id="26" name="TextBox 461"/>
                    <xdr:cNvSpPr txBox="1"/>
                  </xdr:nvSpPr>
                  <xdr:spPr>
                    <a:xfrm>
                      <a:off x="1366195" y="3993281"/>
                      <a:ext cx="372534" cy="292211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15</a:t>
                      </a:r>
                    </a:p>
                  </xdr:txBody>
                </xdr:sp>
                <xdr:sp macro="" textlink="">
                  <xdr:nvSpPr>
                    <xdr:cNvPr id="27" name="TextBox 462"/>
                    <xdr:cNvSpPr txBox="1"/>
                  </xdr:nvSpPr>
                  <xdr:spPr>
                    <a:xfrm>
                      <a:off x="1367725" y="3506112"/>
                      <a:ext cx="486460" cy="501084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14</a:t>
                      </a:r>
                    </a:p>
                  </xdr:txBody>
                </xdr:sp>
                <xdr:sp macro="" textlink="">
                  <xdr:nvSpPr>
                    <xdr:cNvPr id="28" name="TextBox 463"/>
                    <xdr:cNvSpPr txBox="1"/>
                  </xdr:nvSpPr>
                  <xdr:spPr>
                    <a:xfrm>
                      <a:off x="1415509" y="3089081"/>
                      <a:ext cx="538738" cy="505310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13</a:t>
                      </a:r>
                    </a:p>
                  </xdr:txBody>
                </xdr:sp>
                <xdr:sp macro="" textlink="">
                  <xdr:nvSpPr>
                    <xdr:cNvPr id="29" name="TextBox 464"/>
                    <xdr:cNvSpPr txBox="1"/>
                  </xdr:nvSpPr>
                  <xdr:spPr>
                    <a:xfrm>
                      <a:off x="1681772" y="2379167"/>
                      <a:ext cx="632057" cy="449911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11</a:t>
                      </a:r>
                    </a:p>
                  </xdr:txBody>
                </xdr:sp>
                <xdr:sp macro="" textlink="">
                  <xdr:nvSpPr>
                    <xdr:cNvPr id="30" name="TextBox 465"/>
                    <xdr:cNvSpPr txBox="1"/>
                  </xdr:nvSpPr>
                  <xdr:spPr>
                    <a:xfrm>
                      <a:off x="1766439" y="2124064"/>
                      <a:ext cx="709851" cy="380337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10</a:t>
                      </a:r>
                    </a:p>
                  </xdr:txBody>
                </xdr:sp>
                <xdr:sp macro="" textlink="">
                  <xdr:nvSpPr>
                    <xdr:cNvPr id="31" name="TextBox 466"/>
                    <xdr:cNvSpPr txBox="1"/>
                  </xdr:nvSpPr>
                  <xdr:spPr>
                    <a:xfrm>
                      <a:off x="2552744" y="1971000"/>
                      <a:ext cx="707189" cy="287867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8</a:t>
                      </a:r>
                    </a:p>
                  </xdr:txBody>
                </xdr:sp>
                <xdr:sp macro="" textlink="">
                  <xdr:nvSpPr>
                    <xdr:cNvPr id="32" name="TextBox 467"/>
                    <xdr:cNvSpPr txBox="1"/>
                  </xdr:nvSpPr>
                  <xdr:spPr>
                    <a:xfrm>
                      <a:off x="2246933" y="1971000"/>
                      <a:ext cx="458717" cy="287867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9</a:t>
                      </a:r>
                    </a:p>
                  </xdr:txBody>
                </xdr:sp>
                <xdr:sp macro="" textlink="">
                  <xdr:nvSpPr>
                    <xdr:cNvPr id="33" name="TextBox 468"/>
                    <xdr:cNvSpPr txBox="1"/>
                  </xdr:nvSpPr>
                  <xdr:spPr>
                    <a:xfrm>
                      <a:off x="3116582" y="1971000"/>
                      <a:ext cx="640292" cy="287867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7</a:t>
                      </a:r>
                    </a:p>
                  </xdr:txBody>
                </xdr:sp>
                <xdr:sp macro="" textlink="">
                  <xdr:nvSpPr>
                    <xdr:cNvPr id="34" name="TextBox 469"/>
                    <xdr:cNvSpPr txBox="1"/>
                  </xdr:nvSpPr>
                  <xdr:spPr>
                    <a:xfrm>
                      <a:off x="3661311" y="2096234"/>
                      <a:ext cx="511007" cy="422082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6</a:t>
                      </a:r>
                    </a:p>
                  </xdr:txBody>
                </xdr:sp>
                <xdr:sp macro="" textlink="">
                  <xdr:nvSpPr>
                    <xdr:cNvPr id="35" name="TextBox 470"/>
                    <xdr:cNvSpPr txBox="1"/>
                  </xdr:nvSpPr>
                  <xdr:spPr>
                    <a:xfrm>
                      <a:off x="3670867" y="2402358"/>
                      <a:ext cx="624603" cy="412805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5</a:t>
                      </a:r>
                    </a:p>
                  </xdr:txBody>
                </xdr:sp>
                <xdr:sp macro="" textlink="">
                  <xdr:nvSpPr>
                    <xdr:cNvPr id="36" name="TextBox 471"/>
                    <xdr:cNvSpPr txBox="1"/>
                  </xdr:nvSpPr>
                  <xdr:spPr>
                    <a:xfrm>
                      <a:off x="4030693" y="3089081"/>
                      <a:ext cx="372534" cy="523863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3</a:t>
                      </a:r>
                    </a:p>
                  </xdr:txBody>
                </xdr:sp>
                <xdr:sp macro="" textlink="">
                  <xdr:nvSpPr>
                    <xdr:cNvPr id="37" name="TextBox 472"/>
                    <xdr:cNvSpPr txBox="1"/>
                  </xdr:nvSpPr>
                  <xdr:spPr>
                    <a:xfrm>
                      <a:off x="4130754" y="3506113"/>
                      <a:ext cx="372534" cy="510359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2</a:t>
                      </a:r>
                    </a:p>
                  </xdr:txBody>
                </xdr:sp>
                <xdr:sp macro="" textlink="">
                  <xdr:nvSpPr>
                    <xdr:cNvPr id="38" name="TextBox 473"/>
                    <xdr:cNvSpPr txBox="1"/>
                  </xdr:nvSpPr>
                  <xdr:spPr>
                    <a:xfrm>
                      <a:off x="4238512" y="3881963"/>
                      <a:ext cx="512251" cy="524124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1</a:t>
                      </a:r>
                    </a:p>
                  </xdr:txBody>
                </xdr:sp>
              </xdr:grpSp>
              <xdr:sp macro="" textlink="">
                <xdr:nvSpPr>
                  <xdr:cNvPr id="19" name="TextBox 454"/>
                  <xdr:cNvSpPr txBox="1"/>
                </xdr:nvSpPr>
                <xdr:spPr>
                  <a:xfrm>
                    <a:off x="4137121" y="15153410"/>
                    <a:ext cx="586895" cy="788938"/>
                  </a:xfrm>
                  <a:prstGeom prst="rect">
                    <a:avLst/>
                  </a:prstGeom>
                  <a:noFill/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wrap="square" rtlCol="0" anchor="ctr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algn="ctr"/>
                    <a:r>
                      <a:rPr lang="en-US" sz="1400" b="1"/>
                      <a:t>4</a:t>
                    </a:r>
                  </a:p>
                </xdr:txBody>
              </xdr:sp>
            </xdr:grpSp>
          </xdr:grpSp>
          <xdr:sp macro="" textlink="">
            <xdr:nvSpPr>
              <xdr:cNvPr id="15" name="Arc 450"/>
              <xdr:cNvSpPr/>
            </xdr:nvSpPr>
            <xdr:spPr>
              <a:xfrm>
                <a:off x="10814241" y="22234621"/>
                <a:ext cx="269395" cy="173182"/>
              </a:xfrm>
              <a:prstGeom prst="arc">
                <a:avLst>
                  <a:gd name="adj1" fmla="val 5109727"/>
                  <a:gd name="adj2" fmla="val 15657073"/>
                </a:avLst>
              </a:prstGeom>
              <a:ln w="38100">
                <a:solidFill>
                  <a:srgbClr val="FFFF00"/>
                </a:solidFill>
              </a:ln>
              <a:effectLst/>
            </xdr:spPr>
            <xdr:style>
              <a:lnRef idx="2">
                <a:schemeClr val="accent1"/>
              </a:lnRef>
              <a:fillRef idx="0">
                <a:schemeClr val="accent1"/>
              </a:fillRef>
              <a:effectRef idx="1">
                <a:schemeClr val="accent1"/>
              </a:effectRef>
              <a:fontRef idx="minor">
                <a:schemeClr val="tx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en-US"/>
              </a:p>
            </xdr:txBody>
          </xdr:sp>
        </xdr:grpSp>
        <xdr:cxnSp macro="">
          <xdr:nvCxnSpPr>
            <xdr:cNvPr id="13" name="Straight Connector 448"/>
            <xdr:cNvCxnSpPr/>
          </xdr:nvCxnSpPr>
          <xdr:spPr>
            <a:xfrm flipH="1">
              <a:off x="11391515" y="25852197"/>
              <a:ext cx="120404" cy="104154"/>
            </a:xfrm>
            <a:prstGeom prst="line">
              <a:avLst/>
            </a:prstGeom>
            <a:ln w="38100">
              <a:solidFill>
                <a:srgbClr val="FFFF00"/>
              </a:solidFill>
            </a:ln>
            <a:effectLst/>
          </xdr:spPr>
          <xdr:style>
            <a:lnRef idx="2">
              <a:schemeClr val="accent1"/>
            </a:lnRef>
            <a:fillRef idx="0">
              <a:schemeClr val="accent1"/>
            </a:fillRef>
            <a:effectRef idx="1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1" name="Straight Connector 446"/>
          <xdr:cNvCxnSpPr/>
        </xdr:nvCxnSpPr>
        <xdr:spPr>
          <a:xfrm>
            <a:off x="11381893" y="25977273"/>
            <a:ext cx="162811" cy="60691"/>
          </a:xfrm>
          <a:prstGeom prst="line">
            <a:avLst/>
          </a:prstGeom>
          <a:ln w="38100">
            <a:solidFill>
              <a:srgbClr val="FFFF00"/>
            </a:solidFill>
          </a:ln>
          <a:effectLst/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1139823</xdr:colOff>
      <xdr:row>129</xdr:row>
      <xdr:rowOff>51055</xdr:rowOff>
    </xdr:from>
    <xdr:to>
      <xdr:col>15</xdr:col>
      <xdr:colOff>482984</xdr:colOff>
      <xdr:row>143</xdr:row>
      <xdr:rowOff>190500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25400</xdr:colOff>
      <xdr:row>175</xdr:row>
      <xdr:rowOff>196851</xdr:rowOff>
    </xdr:from>
    <xdr:to>
      <xdr:col>7</xdr:col>
      <xdr:colOff>7900</xdr:colOff>
      <xdr:row>191</xdr:row>
      <xdr:rowOff>1515250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25400</xdr:colOff>
      <xdr:row>199</xdr:row>
      <xdr:rowOff>196851</xdr:rowOff>
    </xdr:from>
    <xdr:to>
      <xdr:col>7</xdr:col>
      <xdr:colOff>7900</xdr:colOff>
      <xdr:row>215</xdr:row>
      <xdr:rowOff>1515250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174625</xdr:colOff>
      <xdr:row>46</xdr:row>
      <xdr:rowOff>127000</xdr:rowOff>
    </xdr:from>
    <xdr:to>
      <xdr:col>4</xdr:col>
      <xdr:colOff>1507748</xdr:colOff>
      <xdr:row>69</xdr:row>
      <xdr:rowOff>74785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80</xdr:row>
      <xdr:rowOff>0</xdr:rowOff>
    </xdr:from>
    <xdr:to>
      <xdr:col>4</xdr:col>
      <xdr:colOff>1333123</xdr:colOff>
      <xdr:row>96</xdr:row>
      <xdr:rowOff>27160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31750</xdr:colOff>
      <xdr:row>104</xdr:row>
      <xdr:rowOff>95250</xdr:rowOff>
    </xdr:from>
    <xdr:to>
      <xdr:col>4</xdr:col>
      <xdr:colOff>1619249</xdr:colOff>
      <xdr:row>120</xdr:row>
      <xdr:rowOff>1143000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800101</xdr:colOff>
      <xdr:row>1</xdr:row>
      <xdr:rowOff>342899</xdr:rowOff>
    </xdr:from>
    <xdr:to>
      <xdr:col>13</xdr:col>
      <xdr:colOff>206376</xdr:colOff>
      <xdr:row>24</xdr:row>
      <xdr:rowOff>79375</xdr:rowOff>
    </xdr:to>
    <xdr:grpSp>
      <xdr:nvGrpSpPr>
        <xdr:cNvPr id="43" name="Group 444"/>
        <xdr:cNvGrpSpPr/>
      </xdr:nvGrpSpPr>
      <xdr:grpSpPr>
        <a:xfrm>
          <a:off x="17659351" y="549274"/>
          <a:ext cx="3740150" cy="4991101"/>
          <a:chOff x="8630227" y="21445682"/>
          <a:chExt cx="3407450" cy="5312834"/>
        </a:xfrm>
      </xdr:grpSpPr>
      <xdr:grpSp>
        <xdr:nvGrpSpPr>
          <xdr:cNvPr id="44" name="Group 445"/>
          <xdr:cNvGrpSpPr/>
        </xdr:nvGrpSpPr>
        <xdr:grpSpPr>
          <a:xfrm>
            <a:off x="8630227" y="21445682"/>
            <a:ext cx="3407450" cy="5312834"/>
            <a:chOff x="8630227" y="21445682"/>
            <a:chExt cx="3407450" cy="5312834"/>
          </a:xfrm>
        </xdr:grpSpPr>
        <xdr:grpSp>
          <xdr:nvGrpSpPr>
            <xdr:cNvPr id="46" name="Group 447"/>
            <xdr:cNvGrpSpPr/>
          </xdr:nvGrpSpPr>
          <xdr:grpSpPr>
            <a:xfrm>
              <a:off x="8630227" y="21445682"/>
              <a:ext cx="3407450" cy="5312834"/>
              <a:chOff x="8630227" y="21445682"/>
              <a:chExt cx="3407450" cy="5312834"/>
            </a:xfrm>
          </xdr:grpSpPr>
          <xdr:grpSp>
            <xdr:nvGrpSpPr>
              <xdr:cNvPr id="48" name="Group 449"/>
              <xdr:cNvGrpSpPr/>
            </xdr:nvGrpSpPr>
            <xdr:grpSpPr>
              <a:xfrm>
                <a:off x="8630227" y="21445682"/>
                <a:ext cx="3407450" cy="5312834"/>
                <a:chOff x="1654848" y="13431214"/>
                <a:chExt cx="3407450" cy="5312834"/>
              </a:xfrm>
            </xdr:grpSpPr>
            <xdr:sp macro="" textlink="">
              <xdr:nvSpPr>
                <xdr:cNvPr id="50" name="TextBox 451"/>
                <xdr:cNvSpPr txBox="1"/>
              </xdr:nvSpPr>
              <xdr:spPr>
                <a:xfrm>
                  <a:off x="1779923" y="15182273"/>
                  <a:ext cx="606138" cy="750456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wrap="square" rtlCol="0" anchor="ctr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r>
                    <a:rPr lang="en-US" sz="1400" b="1"/>
                    <a:t>12</a:t>
                  </a:r>
                </a:p>
              </xdr:txBody>
            </xdr:sp>
            <xdr:grpSp>
              <xdr:nvGrpSpPr>
                <xdr:cNvPr id="51" name="Group 452"/>
                <xdr:cNvGrpSpPr/>
              </xdr:nvGrpSpPr>
              <xdr:grpSpPr>
                <a:xfrm>
                  <a:off x="1654848" y="13431214"/>
                  <a:ext cx="3407450" cy="5312834"/>
                  <a:chOff x="1654848" y="13431214"/>
                  <a:chExt cx="3407450" cy="5312834"/>
                </a:xfrm>
              </xdr:grpSpPr>
              <xdr:grpSp>
                <xdr:nvGrpSpPr>
                  <xdr:cNvPr id="52" name="Group 453"/>
                  <xdr:cNvGrpSpPr/>
                </xdr:nvGrpSpPr>
                <xdr:grpSpPr>
                  <a:xfrm>
                    <a:off x="1654848" y="13431214"/>
                    <a:ext cx="3407450" cy="5312834"/>
                    <a:chOff x="1366195" y="1971000"/>
                    <a:chExt cx="3384568" cy="2542694"/>
                  </a:xfrm>
                </xdr:grpSpPr>
                <xdr:sp macro="" textlink="">
                  <xdr:nvSpPr>
                    <xdr:cNvPr id="54" name="Trapezoid 455"/>
                    <xdr:cNvSpPr/>
                  </xdr:nvSpPr>
                  <xdr:spPr>
                    <a:xfrm>
                      <a:off x="1629817" y="2258867"/>
                      <a:ext cx="2679700" cy="2016797"/>
                    </a:xfrm>
                    <a:prstGeom prst="trapezoid">
                      <a:avLst/>
                    </a:prstGeom>
                    <a:solidFill>
                      <a:schemeClr val="accent6">
                        <a:lumMod val="60000"/>
                        <a:lumOff val="40000"/>
                      </a:schemeClr>
                    </a:solidFill>
                    <a:ln w="19050" cmpd="sng">
                      <a:solidFill>
                        <a:schemeClr val="tx1"/>
                      </a:solidFill>
                    </a:ln>
                    <a:effectLst/>
                  </xdr:spPr>
                  <xdr:style>
                    <a:lnRef idx="1">
                      <a:schemeClr val="accent1"/>
                    </a:lnRef>
                    <a:fillRef idx="3">
                      <a:schemeClr val="accent1"/>
                    </a:fillRef>
                    <a:effectRef idx="2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rot="0" spcFirstLastPara="0" vert="horz" wrap="square" lIns="91440" tIns="45720" rIns="91440" bIns="45720" numCol="1" spcCol="0" rtlCol="0" fromWordArt="0" anchor="t" anchorCtr="0" forceAA="0" compatLnSpc="1">
                      <a:prstTxWarp prst="textNoShape">
                        <a:avLst/>
                      </a:prstTxWarp>
                      <a:noAutofit/>
                    </a:bodyPr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l"/>
                      <a:endParaRPr lang="en-US" sz="1100"/>
                    </a:p>
                  </xdr:txBody>
                </xdr:sp>
                <xdr:sp macro="" textlink="">
                  <xdr:nvSpPr>
                    <xdr:cNvPr id="55" name="TextBox 456"/>
                    <xdr:cNvSpPr txBox="1"/>
                  </xdr:nvSpPr>
                  <xdr:spPr>
                    <a:xfrm>
                      <a:off x="2247883" y="2954867"/>
                      <a:ext cx="1456267" cy="414867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Quadruplet</a:t>
                      </a:r>
                    </a:p>
                    <a:p>
                      <a:pPr algn="ctr"/>
                      <a:r>
                        <a:rPr lang="en-US" sz="1400" b="1"/>
                        <a:t>TOP</a:t>
                      </a:r>
                    </a:p>
                  </xdr:txBody>
                </xdr:sp>
                <xdr:sp macro="" textlink="">
                  <xdr:nvSpPr>
                    <xdr:cNvPr id="56" name="TextBox 457"/>
                    <xdr:cNvSpPr txBox="1"/>
                  </xdr:nvSpPr>
                  <xdr:spPr>
                    <a:xfrm>
                      <a:off x="3747320" y="4225827"/>
                      <a:ext cx="506499" cy="287867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19</a:t>
                      </a:r>
                    </a:p>
                  </xdr:txBody>
                </xdr:sp>
                <xdr:sp macro="" textlink="">
                  <xdr:nvSpPr>
                    <xdr:cNvPr id="57" name="TextBox 458"/>
                    <xdr:cNvSpPr txBox="1"/>
                  </xdr:nvSpPr>
                  <xdr:spPr>
                    <a:xfrm>
                      <a:off x="3126141" y="4225827"/>
                      <a:ext cx="458717" cy="287867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18</a:t>
                      </a:r>
                    </a:p>
                  </xdr:txBody>
                </xdr:sp>
                <xdr:sp macro="" textlink="">
                  <xdr:nvSpPr>
                    <xdr:cNvPr id="58" name="TextBox 459"/>
                    <xdr:cNvSpPr txBox="1"/>
                  </xdr:nvSpPr>
                  <xdr:spPr>
                    <a:xfrm>
                      <a:off x="2409395" y="4225827"/>
                      <a:ext cx="410933" cy="287867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17</a:t>
                      </a:r>
                    </a:p>
                  </xdr:txBody>
                </xdr:sp>
                <xdr:sp macro="" textlink="">
                  <xdr:nvSpPr>
                    <xdr:cNvPr id="59" name="TextBox 460"/>
                    <xdr:cNvSpPr txBox="1"/>
                  </xdr:nvSpPr>
                  <xdr:spPr>
                    <a:xfrm>
                      <a:off x="1759547" y="4225827"/>
                      <a:ext cx="391819" cy="287867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16</a:t>
                      </a:r>
                    </a:p>
                  </xdr:txBody>
                </xdr:sp>
                <xdr:sp macro="" textlink="">
                  <xdr:nvSpPr>
                    <xdr:cNvPr id="60" name="TextBox 461"/>
                    <xdr:cNvSpPr txBox="1"/>
                  </xdr:nvSpPr>
                  <xdr:spPr>
                    <a:xfrm>
                      <a:off x="1366195" y="3993281"/>
                      <a:ext cx="372534" cy="292211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15</a:t>
                      </a:r>
                    </a:p>
                  </xdr:txBody>
                </xdr:sp>
                <xdr:sp macro="" textlink="">
                  <xdr:nvSpPr>
                    <xdr:cNvPr id="61" name="TextBox 462"/>
                    <xdr:cNvSpPr txBox="1"/>
                  </xdr:nvSpPr>
                  <xdr:spPr>
                    <a:xfrm>
                      <a:off x="1367725" y="3506112"/>
                      <a:ext cx="486460" cy="501084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14</a:t>
                      </a:r>
                    </a:p>
                  </xdr:txBody>
                </xdr:sp>
                <xdr:sp macro="" textlink="">
                  <xdr:nvSpPr>
                    <xdr:cNvPr id="62" name="TextBox 463"/>
                    <xdr:cNvSpPr txBox="1"/>
                  </xdr:nvSpPr>
                  <xdr:spPr>
                    <a:xfrm>
                      <a:off x="1415509" y="3089081"/>
                      <a:ext cx="538738" cy="505310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13</a:t>
                      </a:r>
                    </a:p>
                  </xdr:txBody>
                </xdr:sp>
                <xdr:sp macro="" textlink="">
                  <xdr:nvSpPr>
                    <xdr:cNvPr id="63" name="TextBox 464"/>
                    <xdr:cNvSpPr txBox="1"/>
                  </xdr:nvSpPr>
                  <xdr:spPr>
                    <a:xfrm>
                      <a:off x="1681772" y="2379167"/>
                      <a:ext cx="632057" cy="449911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11</a:t>
                      </a:r>
                    </a:p>
                  </xdr:txBody>
                </xdr:sp>
                <xdr:sp macro="" textlink="">
                  <xdr:nvSpPr>
                    <xdr:cNvPr id="64" name="TextBox 465"/>
                    <xdr:cNvSpPr txBox="1"/>
                  </xdr:nvSpPr>
                  <xdr:spPr>
                    <a:xfrm>
                      <a:off x="1766439" y="2124064"/>
                      <a:ext cx="709851" cy="380337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10</a:t>
                      </a:r>
                    </a:p>
                  </xdr:txBody>
                </xdr:sp>
                <xdr:sp macro="" textlink="">
                  <xdr:nvSpPr>
                    <xdr:cNvPr id="65" name="TextBox 466"/>
                    <xdr:cNvSpPr txBox="1"/>
                  </xdr:nvSpPr>
                  <xdr:spPr>
                    <a:xfrm>
                      <a:off x="2552744" y="1971000"/>
                      <a:ext cx="707189" cy="287867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8</a:t>
                      </a:r>
                    </a:p>
                  </xdr:txBody>
                </xdr:sp>
                <xdr:sp macro="" textlink="">
                  <xdr:nvSpPr>
                    <xdr:cNvPr id="66" name="TextBox 467"/>
                    <xdr:cNvSpPr txBox="1"/>
                  </xdr:nvSpPr>
                  <xdr:spPr>
                    <a:xfrm>
                      <a:off x="2246933" y="1971000"/>
                      <a:ext cx="458717" cy="287867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9</a:t>
                      </a:r>
                    </a:p>
                  </xdr:txBody>
                </xdr:sp>
                <xdr:sp macro="" textlink="">
                  <xdr:nvSpPr>
                    <xdr:cNvPr id="67" name="TextBox 468"/>
                    <xdr:cNvSpPr txBox="1"/>
                  </xdr:nvSpPr>
                  <xdr:spPr>
                    <a:xfrm>
                      <a:off x="3116582" y="1971000"/>
                      <a:ext cx="640292" cy="287867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7</a:t>
                      </a:r>
                    </a:p>
                  </xdr:txBody>
                </xdr:sp>
                <xdr:sp macro="" textlink="">
                  <xdr:nvSpPr>
                    <xdr:cNvPr id="68" name="TextBox 469"/>
                    <xdr:cNvSpPr txBox="1"/>
                  </xdr:nvSpPr>
                  <xdr:spPr>
                    <a:xfrm>
                      <a:off x="3661311" y="2096234"/>
                      <a:ext cx="511007" cy="422082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6</a:t>
                      </a:r>
                    </a:p>
                  </xdr:txBody>
                </xdr:sp>
                <xdr:sp macro="" textlink="">
                  <xdr:nvSpPr>
                    <xdr:cNvPr id="69" name="TextBox 470"/>
                    <xdr:cNvSpPr txBox="1"/>
                  </xdr:nvSpPr>
                  <xdr:spPr>
                    <a:xfrm>
                      <a:off x="3670867" y="2402358"/>
                      <a:ext cx="624603" cy="412805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5</a:t>
                      </a:r>
                    </a:p>
                  </xdr:txBody>
                </xdr:sp>
                <xdr:sp macro="" textlink="">
                  <xdr:nvSpPr>
                    <xdr:cNvPr id="70" name="TextBox 471"/>
                    <xdr:cNvSpPr txBox="1"/>
                  </xdr:nvSpPr>
                  <xdr:spPr>
                    <a:xfrm>
                      <a:off x="4030693" y="3089081"/>
                      <a:ext cx="372534" cy="523863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3</a:t>
                      </a:r>
                    </a:p>
                  </xdr:txBody>
                </xdr:sp>
                <xdr:sp macro="" textlink="">
                  <xdr:nvSpPr>
                    <xdr:cNvPr id="71" name="TextBox 472"/>
                    <xdr:cNvSpPr txBox="1"/>
                  </xdr:nvSpPr>
                  <xdr:spPr>
                    <a:xfrm>
                      <a:off x="4130754" y="3506113"/>
                      <a:ext cx="372534" cy="510359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2</a:t>
                      </a:r>
                    </a:p>
                  </xdr:txBody>
                </xdr:sp>
                <xdr:sp macro="" textlink="">
                  <xdr:nvSpPr>
                    <xdr:cNvPr id="72" name="TextBox 473"/>
                    <xdr:cNvSpPr txBox="1"/>
                  </xdr:nvSpPr>
                  <xdr:spPr>
                    <a:xfrm>
                      <a:off x="4238512" y="3881963"/>
                      <a:ext cx="512251" cy="524124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1400" b="1"/>
                        <a:t>1</a:t>
                      </a:r>
                    </a:p>
                  </xdr:txBody>
                </xdr:sp>
              </xdr:grpSp>
              <xdr:sp macro="" textlink="">
                <xdr:nvSpPr>
                  <xdr:cNvPr id="53" name="TextBox 454"/>
                  <xdr:cNvSpPr txBox="1"/>
                </xdr:nvSpPr>
                <xdr:spPr>
                  <a:xfrm>
                    <a:off x="4137121" y="15153410"/>
                    <a:ext cx="586895" cy="788938"/>
                  </a:xfrm>
                  <a:prstGeom prst="rect">
                    <a:avLst/>
                  </a:prstGeom>
                  <a:noFill/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wrap="square" rtlCol="0" anchor="ctr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algn="ctr"/>
                    <a:r>
                      <a:rPr lang="en-US" sz="1400" b="1"/>
                      <a:t>4</a:t>
                    </a:r>
                  </a:p>
                </xdr:txBody>
              </xdr:sp>
            </xdr:grpSp>
          </xdr:grpSp>
          <xdr:sp macro="" textlink="">
            <xdr:nvSpPr>
              <xdr:cNvPr id="49" name="Arc 450"/>
              <xdr:cNvSpPr/>
            </xdr:nvSpPr>
            <xdr:spPr>
              <a:xfrm>
                <a:off x="10814241" y="22234621"/>
                <a:ext cx="269395" cy="173182"/>
              </a:xfrm>
              <a:prstGeom prst="arc">
                <a:avLst>
                  <a:gd name="adj1" fmla="val 5109727"/>
                  <a:gd name="adj2" fmla="val 15657073"/>
                </a:avLst>
              </a:prstGeom>
              <a:ln w="38100">
                <a:solidFill>
                  <a:srgbClr val="FFFF00"/>
                </a:solidFill>
              </a:ln>
              <a:effectLst/>
            </xdr:spPr>
            <xdr:style>
              <a:lnRef idx="2">
                <a:schemeClr val="accent1"/>
              </a:lnRef>
              <a:fillRef idx="0">
                <a:schemeClr val="accent1"/>
              </a:fillRef>
              <a:effectRef idx="1">
                <a:schemeClr val="accent1"/>
              </a:effectRef>
              <a:fontRef idx="minor">
                <a:schemeClr val="tx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en-US"/>
              </a:p>
            </xdr:txBody>
          </xdr:sp>
        </xdr:grpSp>
        <xdr:cxnSp macro="">
          <xdr:nvCxnSpPr>
            <xdr:cNvPr id="47" name="Straight Connector 448"/>
            <xdr:cNvCxnSpPr/>
          </xdr:nvCxnSpPr>
          <xdr:spPr>
            <a:xfrm flipH="1">
              <a:off x="11391515" y="25852197"/>
              <a:ext cx="120404" cy="104154"/>
            </a:xfrm>
            <a:prstGeom prst="line">
              <a:avLst/>
            </a:prstGeom>
            <a:ln w="38100">
              <a:solidFill>
                <a:srgbClr val="FFFF00"/>
              </a:solidFill>
            </a:ln>
            <a:effectLst/>
          </xdr:spPr>
          <xdr:style>
            <a:lnRef idx="2">
              <a:schemeClr val="accent1"/>
            </a:lnRef>
            <a:fillRef idx="0">
              <a:schemeClr val="accent1"/>
            </a:fillRef>
            <a:effectRef idx="1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45" name="Straight Connector 446"/>
          <xdr:cNvCxnSpPr/>
        </xdr:nvCxnSpPr>
        <xdr:spPr>
          <a:xfrm>
            <a:off x="11381893" y="25977273"/>
            <a:ext cx="162811" cy="60691"/>
          </a:xfrm>
          <a:prstGeom prst="line">
            <a:avLst/>
          </a:prstGeom>
          <a:ln w="38100">
            <a:solidFill>
              <a:srgbClr val="FFFF00"/>
            </a:solidFill>
          </a:ln>
          <a:effectLst/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1952625</xdr:colOff>
      <xdr:row>43</xdr:row>
      <xdr:rowOff>79376</xdr:rowOff>
    </xdr:from>
    <xdr:to>
      <xdr:col>9</xdr:col>
      <xdr:colOff>428625</xdr:colOff>
      <xdr:row>58</xdr:row>
      <xdr:rowOff>182825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385536</xdr:colOff>
      <xdr:row>119</xdr:row>
      <xdr:rowOff>90714</xdr:rowOff>
    </xdr:from>
    <xdr:to>
      <xdr:col>22</xdr:col>
      <xdr:colOff>460375</xdr:colOff>
      <xdr:row>144</xdr:row>
      <xdr:rowOff>142875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1762126</xdr:colOff>
      <xdr:row>186</xdr:row>
      <xdr:rowOff>190501</xdr:rowOff>
    </xdr:from>
    <xdr:to>
      <xdr:col>12</xdr:col>
      <xdr:colOff>317501</xdr:colOff>
      <xdr:row>209</xdr:row>
      <xdr:rowOff>142876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1015999</xdr:colOff>
      <xdr:row>228</xdr:row>
      <xdr:rowOff>15873</xdr:rowOff>
    </xdr:from>
    <xdr:to>
      <xdr:col>14</xdr:col>
      <xdr:colOff>349250</xdr:colOff>
      <xdr:row>255</xdr:row>
      <xdr:rowOff>15874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27910</xdr:colOff>
      <xdr:row>67</xdr:row>
      <xdr:rowOff>27910</xdr:rowOff>
    </xdr:from>
    <xdr:to>
      <xdr:col>13</xdr:col>
      <xdr:colOff>111124</xdr:colOff>
      <xdr:row>83</xdr:row>
      <xdr:rowOff>158749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33563</xdr:colOff>
      <xdr:row>89</xdr:row>
      <xdr:rowOff>27213</xdr:rowOff>
    </xdr:from>
    <xdr:to>
      <xdr:col>7</xdr:col>
      <xdr:colOff>707571</xdr:colOff>
      <xdr:row>110</xdr:row>
      <xdr:rowOff>163284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11</xdr:col>
      <xdr:colOff>63500</xdr:colOff>
      <xdr:row>1</xdr:row>
      <xdr:rowOff>79375</xdr:rowOff>
    </xdr:from>
    <xdr:to>
      <xdr:col>17</xdr:col>
      <xdr:colOff>63500</xdr:colOff>
      <xdr:row>23</xdr:row>
      <xdr:rowOff>49186</xdr:rowOff>
    </xdr:to>
    <xdr:pic>
      <xdr:nvPicPr>
        <xdr:cNvPr id="9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38250" y="285750"/>
          <a:ext cx="3540125" cy="50339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142874</xdr:colOff>
      <xdr:row>43</xdr:row>
      <xdr:rowOff>47625</xdr:rowOff>
    </xdr:from>
    <xdr:to>
      <xdr:col>10</xdr:col>
      <xdr:colOff>63500</xdr:colOff>
      <xdr:row>60</xdr:row>
      <xdr:rowOff>142875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1401537</xdr:colOff>
      <xdr:row>119</xdr:row>
      <xdr:rowOff>27215</xdr:rowOff>
    </xdr:from>
    <xdr:to>
      <xdr:col>11</xdr:col>
      <xdr:colOff>523875</xdr:colOff>
      <xdr:row>143</xdr:row>
      <xdr:rowOff>174624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1381125</xdr:colOff>
      <xdr:row>187</xdr:row>
      <xdr:rowOff>79374</xdr:rowOff>
    </xdr:from>
    <xdr:to>
      <xdr:col>17</xdr:col>
      <xdr:colOff>238125</xdr:colOff>
      <xdr:row>212</xdr:row>
      <xdr:rowOff>174624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158749</xdr:colOff>
      <xdr:row>224</xdr:row>
      <xdr:rowOff>142874</xdr:rowOff>
    </xdr:from>
    <xdr:to>
      <xdr:col>15</xdr:col>
      <xdr:colOff>79374</xdr:colOff>
      <xdr:row>248</xdr:row>
      <xdr:rowOff>142875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27910</xdr:colOff>
      <xdr:row>67</xdr:row>
      <xdr:rowOff>27911</xdr:rowOff>
    </xdr:from>
    <xdr:to>
      <xdr:col>15</xdr:col>
      <xdr:colOff>15875</xdr:colOff>
      <xdr:row>83</xdr:row>
      <xdr:rowOff>142875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33563</xdr:colOff>
      <xdr:row>89</xdr:row>
      <xdr:rowOff>27213</xdr:rowOff>
    </xdr:from>
    <xdr:to>
      <xdr:col>7</xdr:col>
      <xdr:colOff>707571</xdr:colOff>
      <xdr:row>110</xdr:row>
      <xdr:rowOff>163284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10</xdr:col>
      <xdr:colOff>63500</xdr:colOff>
      <xdr:row>1</xdr:row>
      <xdr:rowOff>95250</xdr:rowOff>
    </xdr:from>
    <xdr:to>
      <xdr:col>14</xdr:col>
      <xdr:colOff>428625</xdr:colOff>
      <xdr:row>20</xdr:row>
      <xdr:rowOff>103234</xdr:rowOff>
    </xdr:to>
    <xdr:pic>
      <xdr:nvPicPr>
        <xdr:cNvPr id="8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62000" y="301625"/>
          <a:ext cx="3254375" cy="46276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1269999</xdr:colOff>
      <xdr:row>44</xdr:row>
      <xdr:rowOff>1684</xdr:rowOff>
    </xdr:from>
    <xdr:to>
      <xdr:col>12</xdr:col>
      <xdr:colOff>174624</xdr:colOff>
      <xdr:row>62</xdr:row>
      <xdr:rowOff>31750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1401538</xdr:colOff>
      <xdr:row>119</xdr:row>
      <xdr:rowOff>27216</xdr:rowOff>
    </xdr:from>
    <xdr:to>
      <xdr:col>10</xdr:col>
      <xdr:colOff>762000</xdr:colOff>
      <xdr:row>143</xdr:row>
      <xdr:rowOff>127000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1206500</xdr:colOff>
      <xdr:row>185</xdr:row>
      <xdr:rowOff>127000</xdr:rowOff>
    </xdr:from>
    <xdr:to>
      <xdr:col>15</xdr:col>
      <xdr:colOff>190500</xdr:colOff>
      <xdr:row>210</xdr:row>
      <xdr:rowOff>15875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1793874</xdr:colOff>
      <xdr:row>219</xdr:row>
      <xdr:rowOff>190498</xdr:rowOff>
    </xdr:from>
    <xdr:to>
      <xdr:col>12</xdr:col>
      <xdr:colOff>31750</xdr:colOff>
      <xdr:row>242</xdr:row>
      <xdr:rowOff>95250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27911</xdr:colOff>
      <xdr:row>67</xdr:row>
      <xdr:rowOff>27910</xdr:rowOff>
    </xdr:from>
    <xdr:to>
      <xdr:col>16</xdr:col>
      <xdr:colOff>127000</xdr:colOff>
      <xdr:row>83</xdr:row>
      <xdr:rowOff>190500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33563</xdr:colOff>
      <xdr:row>89</xdr:row>
      <xdr:rowOff>27213</xdr:rowOff>
    </xdr:from>
    <xdr:to>
      <xdr:col>7</xdr:col>
      <xdr:colOff>707571</xdr:colOff>
      <xdr:row>110</xdr:row>
      <xdr:rowOff>163284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10</xdr:col>
      <xdr:colOff>79375</xdr:colOff>
      <xdr:row>2</xdr:row>
      <xdr:rowOff>63500</xdr:rowOff>
    </xdr:from>
    <xdr:to>
      <xdr:col>14</xdr:col>
      <xdr:colOff>158750</xdr:colOff>
      <xdr:row>20</xdr:row>
      <xdr:rowOff>91305</xdr:rowOff>
    </xdr:to>
    <xdr:pic>
      <xdr:nvPicPr>
        <xdr:cNvPr id="8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0" y="603250"/>
          <a:ext cx="3000375" cy="4266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1301749</xdr:colOff>
      <xdr:row>44</xdr:row>
      <xdr:rowOff>128683</xdr:rowOff>
    </xdr:from>
    <xdr:to>
      <xdr:col>12</xdr:col>
      <xdr:colOff>238124</xdr:colOff>
      <xdr:row>61</xdr:row>
      <xdr:rowOff>158749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1401538</xdr:colOff>
      <xdr:row>119</xdr:row>
      <xdr:rowOff>27216</xdr:rowOff>
    </xdr:from>
    <xdr:to>
      <xdr:col>10</xdr:col>
      <xdr:colOff>149678</xdr:colOff>
      <xdr:row>139</xdr:row>
      <xdr:rowOff>54428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174624</xdr:colOff>
      <xdr:row>187</xdr:row>
      <xdr:rowOff>111125</xdr:rowOff>
    </xdr:from>
    <xdr:to>
      <xdr:col>13</xdr:col>
      <xdr:colOff>47624</xdr:colOff>
      <xdr:row>207</xdr:row>
      <xdr:rowOff>111125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1793874</xdr:colOff>
      <xdr:row>219</xdr:row>
      <xdr:rowOff>190498</xdr:rowOff>
    </xdr:from>
    <xdr:to>
      <xdr:col>11</xdr:col>
      <xdr:colOff>555625</xdr:colOff>
      <xdr:row>242</xdr:row>
      <xdr:rowOff>31750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27910</xdr:colOff>
      <xdr:row>67</xdr:row>
      <xdr:rowOff>27911</xdr:rowOff>
    </xdr:from>
    <xdr:to>
      <xdr:col>14</xdr:col>
      <xdr:colOff>63500</xdr:colOff>
      <xdr:row>81</xdr:row>
      <xdr:rowOff>174625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33563</xdr:colOff>
      <xdr:row>89</xdr:row>
      <xdr:rowOff>27213</xdr:rowOff>
    </xdr:from>
    <xdr:to>
      <xdr:col>7</xdr:col>
      <xdr:colOff>707571</xdr:colOff>
      <xdr:row>110</xdr:row>
      <xdr:rowOff>163284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9</xdr:col>
      <xdr:colOff>603250</xdr:colOff>
      <xdr:row>1</xdr:row>
      <xdr:rowOff>0</xdr:rowOff>
    </xdr:from>
    <xdr:to>
      <xdr:col>15</xdr:col>
      <xdr:colOff>285750</xdr:colOff>
      <xdr:row>23</xdr:row>
      <xdr:rowOff>25878</xdr:rowOff>
    </xdr:to>
    <xdr:pic>
      <xdr:nvPicPr>
        <xdr:cNvPr id="8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76250" y="206375"/>
          <a:ext cx="3635375" cy="51693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619125</xdr:colOff>
      <xdr:row>49</xdr:row>
      <xdr:rowOff>65184</xdr:rowOff>
    </xdr:from>
    <xdr:to>
      <xdr:col>11</xdr:col>
      <xdr:colOff>365125</xdr:colOff>
      <xdr:row>66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1401538</xdr:colOff>
      <xdr:row>124</xdr:row>
      <xdr:rowOff>27216</xdr:rowOff>
    </xdr:from>
    <xdr:to>
      <xdr:col>11</xdr:col>
      <xdr:colOff>127000</xdr:colOff>
      <xdr:row>146</xdr:row>
      <xdr:rowOff>127000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587375</xdr:colOff>
      <xdr:row>191</xdr:row>
      <xdr:rowOff>63500</xdr:rowOff>
    </xdr:from>
    <xdr:to>
      <xdr:col>11</xdr:col>
      <xdr:colOff>746125</xdr:colOff>
      <xdr:row>213</xdr:row>
      <xdr:rowOff>158750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1444624</xdr:colOff>
      <xdr:row>227</xdr:row>
      <xdr:rowOff>95249</xdr:rowOff>
    </xdr:from>
    <xdr:to>
      <xdr:col>13</xdr:col>
      <xdr:colOff>15874</xdr:colOff>
      <xdr:row>250</xdr:row>
      <xdr:rowOff>47625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27910</xdr:colOff>
      <xdr:row>72</xdr:row>
      <xdr:rowOff>27910</xdr:rowOff>
    </xdr:from>
    <xdr:to>
      <xdr:col>15</xdr:col>
      <xdr:colOff>79375</xdr:colOff>
      <xdr:row>88</xdr:row>
      <xdr:rowOff>158749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33563</xdr:colOff>
      <xdr:row>94</xdr:row>
      <xdr:rowOff>27213</xdr:rowOff>
    </xdr:from>
    <xdr:to>
      <xdr:col>7</xdr:col>
      <xdr:colOff>707571</xdr:colOff>
      <xdr:row>115</xdr:row>
      <xdr:rowOff>163284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9</xdr:col>
      <xdr:colOff>650875</xdr:colOff>
      <xdr:row>1</xdr:row>
      <xdr:rowOff>47625</xdr:rowOff>
    </xdr:from>
    <xdr:to>
      <xdr:col>14</xdr:col>
      <xdr:colOff>111125</xdr:colOff>
      <xdr:row>18</xdr:row>
      <xdr:rowOff>143059</xdr:rowOff>
    </xdr:to>
    <xdr:pic>
      <xdr:nvPicPr>
        <xdr:cNvPr id="8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66750" y="254000"/>
          <a:ext cx="2952750" cy="4254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492125</xdr:colOff>
      <xdr:row>48</xdr:row>
      <xdr:rowOff>49309</xdr:rowOff>
    </xdr:from>
    <xdr:to>
      <xdr:col>11</xdr:col>
      <xdr:colOff>714375</xdr:colOff>
      <xdr:row>64</xdr:row>
      <xdr:rowOff>127000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1401538</xdr:colOff>
      <xdr:row>124</xdr:row>
      <xdr:rowOff>27216</xdr:rowOff>
    </xdr:from>
    <xdr:to>
      <xdr:col>10</xdr:col>
      <xdr:colOff>149678</xdr:colOff>
      <xdr:row>144</xdr:row>
      <xdr:rowOff>54428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1412874</xdr:colOff>
      <xdr:row>190</xdr:row>
      <xdr:rowOff>0</xdr:rowOff>
    </xdr:from>
    <xdr:to>
      <xdr:col>13</xdr:col>
      <xdr:colOff>63499</xdr:colOff>
      <xdr:row>212</xdr:row>
      <xdr:rowOff>111125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225</xdr:row>
      <xdr:rowOff>190498</xdr:rowOff>
    </xdr:from>
    <xdr:to>
      <xdr:col>11</xdr:col>
      <xdr:colOff>666750</xdr:colOff>
      <xdr:row>244</xdr:row>
      <xdr:rowOff>15874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27910</xdr:colOff>
      <xdr:row>71</xdr:row>
      <xdr:rowOff>63500</xdr:rowOff>
    </xdr:from>
    <xdr:to>
      <xdr:col>16</xdr:col>
      <xdr:colOff>95250</xdr:colOff>
      <xdr:row>88</xdr:row>
      <xdr:rowOff>79375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33563</xdr:colOff>
      <xdr:row>94</xdr:row>
      <xdr:rowOff>27213</xdr:rowOff>
    </xdr:from>
    <xdr:to>
      <xdr:col>7</xdr:col>
      <xdr:colOff>707571</xdr:colOff>
      <xdr:row>115</xdr:row>
      <xdr:rowOff>163284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12</xdr:col>
      <xdr:colOff>95250</xdr:colOff>
      <xdr:row>1</xdr:row>
      <xdr:rowOff>212724</xdr:rowOff>
    </xdr:from>
    <xdr:to>
      <xdr:col>18</xdr:col>
      <xdr:colOff>174625</xdr:colOff>
      <xdr:row>18</xdr:row>
      <xdr:rowOff>111843</xdr:rowOff>
    </xdr:to>
    <xdr:pic>
      <xdr:nvPicPr>
        <xdr:cNvPr id="8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7125" y="419099"/>
          <a:ext cx="2794000" cy="40742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682626</xdr:colOff>
      <xdr:row>49</xdr:row>
      <xdr:rowOff>81058</xdr:rowOff>
    </xdr:from>
    <xdr:to>
      <xdr:col>13</xdr:col>
      <xdr:colOff>365126</xdr:colOff>
      <xdr:row>67</xdr:row>
      <xdr:rowOff>190499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1401538</xdr:colOff>
      <xdr:row>124</xdr:row>
      <xdr:rowOff>27215</xdr:rowOff>
    </xdr:from>
    <xdr:to>
      <xdr:col>11</xdr:col>
      <xdr:colOff>158750</xdr:colOff>
      <xdr:row>146</xdr:row>
      <xdr:rowOff>79374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1174750</xdr:colOff>
      <xdr:row>192</xdr:row>
      <xdr:rowOff>79375</xdr:rowOff>
    </xdr:from>
    <xdr:to>
      <xdr:col>13</xdr:col>
      <xdr:colOff>127000</xdr:colOff>
      <xdr:row>211</xdr:row>
      <xdr:rowOff>111125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1793874</xdr:colOff>
      <xdr:row>226</xdr:row>
      <xdr:rowOff>158750</xdr:rowOff>
    </xdr:from>
    <xdr:to>
      <xdr:col>11</xdr:col>
      <xdr:colOff>873124</xdr:colOff>
      <xdr:row>245</xdr:row>
      <xdr:rowOff>158750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27911</xdr:colOff>
      <xdr:row>72</xdr:row>
      <xdr:rowOff>27911</xdr:rowOff>
    </xdr:from>
    <xdr:to>
      <xdr:col>13</xdr:col>
      <xdr:colOff>381000</xdr:colOff>
      <xdr:row>88</xdr:row>
      <xdr:rowOff>142875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33563</xdr:colOff>
      <xdr:row>94</xdr:row>
      <xdr:rowOff>27213</xdr:rowOff>
    </xdr:from>
    <xdr:to>
      <xdr:col>7</xdr:col>
      <xdr:colOff>707571</xdr:colOff>
      <xdr:row>115</xdr:row>
      <xdr:rowOff>163284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10</xdr:col>
      <xdr:colOff>15875</xdr:colOff>
      <xdr:row>0</xdr:row>
      <xdr:rowOff>180974</xdr:rowOff>
    </xdr:from>
    <xdr:to>
      <xdr:col>14</xdr:col>
      <xdr:colOff>15875</xdr:colOff>
      <xdr:row>17</xdr:row>
      <xdr:rowOff>57186</xdr:rowOff>
    </xdr:to>
    <xdr:pic>
      <xdr:nvPicPr>
        <xdr:cNvPr id="9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0" y="180974"/>
          <a:ext cx="2794000" cy="4035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952502</xdr:colOff>
      <xdr:row>49</xdr:row>
      <xdr:rowOff>96933</xdr:rowOff>
    </xdr:from>
    <xdr:to>
      <xdr:col>11</xdr:col>
      <xdr:colOff>802823</xdr:colOff>
      <xdr:row>66</xdr:row>
      <xdr:rowOff>27216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1401538</xdr:colOff>
      <xdr:row>124</xdr:row>
      <xdr:rowOff>27216</xdr:rowOff>
    </xdr:from>
    <xdr:to>
      <xdr:col>10</xdr:col>
      <xdr:colOff>585107</xdr:colOff>
      <xdr:row>145</xdr:row>
      <xdr:rowOff>95250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1387928</xdr:colOff>
      <xdr:row>192</xdr:row>
      <xdr:rowOff>163285</xdr:rowOff>
    </xdr:from>
    <xdr:to>
      <xdr:col>13</xdr:col>
      <xdr:colOff>272141</xdr:colOff>
      <xdr:row>215</xdr:row>
      <xdr:rowOff>40821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226</xdr:row>
      <xdr:rowOff>190498</xdr:rowOff>
    </xdr:from>
    <xdr:to>
      <xdr:col>11</xdr:col>
      <xdr:colOff>843643</xdr:colOff>
      <xdr:row>245</xdr:row>
      <xdr:rowOff>176893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27911</xdr:colOff>
      <xdr:row>72</xdr:row>
      <xdr:rowOff>27911</xdr:rowOff>
    </xdr:from>
    <xdr:to>
      <xdr:col>15</xdr:col>
      <xdr:colOff>244929</xdr:colOff>
      <xdr:row>88</xdr:row>
      <xdr:rowOff>54429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33563</xdr:colOff>
      <xdr:row>94</xdr:row>
      <xdr:rowOff>27213</xdr:rowOff>
    </xdr:from>
    <xdr:to>
      <xdr:col>7</xdr:col>
      <xdr:colOff>707571</xdr:colOff>
      <xdr:row>115</xdr:row>
      <xdr:rowOff>163284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10</xdr:col>
      <xdr:colOff>0</xdr:colOff>
      <xdr:row>1</xdr:row>
      <xdr:rowOff>299356</xdr:rowOff>
    </xdr:from>
    <xdr:to>
      <xdr:col>13</xdr:col>
      <xdr:colOff>217715</xdr:colOff>
      <xdr:row>17</xdr:row>
      <xdr:rowOff>121888</xdr:rowOff>
    </xdr:to>
    <xdr:pic>
      <xdr:nvPicPr>
        <xdr:cNvPr id="8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03679" y="503463"/>
          <a:ext cx="2571750" cy="37413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7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0.59999389629810485"/>
  </sheetPr>
  <dimension ref="B1:H30"/>
  <sheetViews>
    <sheetView topLeftCell="A7" zoomScale="80" zoomScaleNormal="80" workbookViewId="0">
      <selection activeCell="E11" sqref="E11"/>
    </sheetView>
  </sheetViews>
  <sheetFormatPr baseColWidth="10" defaultColWidth="10.875" defaultRowHeight="15.75" x14ac:dyDescent="0.25"/>
  <cols>
    <col min="1" max="1" width="10.875" style="4"/>
    <col min="2" max="3" width="17.125" style="4" customWidth="1"/>
    <col min="4" max="4" width="15.375" style="4" customWidth="1"/>
    <col min="5" max="5" width="17.875" style="4" customWidth="1"/>
    <col min="6" max="6" width="14.875" style="4" customWidth="1"/>
    <col min="7" max="7" width="13.625" style="4" customWidth="1"/>
    <col min="8" max="8" width="14.625" style="4" customWidth="1"/>
    <col min="9" max="16384" width="10.875" style="4"/>
  </cols>
  <sheetData>
    <row r="1" spans="2:8" ht="16.5" thickBot="1" x14ac:dyDescent="0.3"/>
    <row r="2" spans="2:8" ht="26.25" x14ac:dyDescent="0.4">
      <c r="B2" s="439" t="s">
        <v>0</v>
      </c>
      <c r="C2" s="440"/>
      <c r="D2" s="441"/>
      <c r="E2" s="5"/>
      <c r="F2" s="5"/>
      <c r="G2" s="5"/>
      <c r="H2" s="5"/>
    </row>
    <row r="3" spans="2:8" ht="27" thickBot="1" x14ac:dyDescent="0.45">
      <c r="B3" s="442" t="s">
        <v>24</v>
      </c>
      <c r="C3" s="443"/>
      <c r="D3" s="444"/>
      <c r="E3" s="5"/>
      <c r="F3" s="5"/>
      <c r="G3" s="5"/>
      <c r="H3" s="5"/>
    </row>
    <row r="4" spans="2:8" ht="17.100000000000001" customHeight="1" thickBot="1" x14ac:dyDescent="0.3"/>
    <row r="5" spans="2:8" ht="24.95" customHeight="1" thickBot="1" x14ac:dyDescent="0.45">
      <c r="B5" s="6" t="s">
        <v>2</v>
      </c>
      <c r="C5" s="272">
        <v>4931</v>
      </c>
      <c r="E5" s="60" t="s">
        <v>99</v>
      </c>
      <c r="F5" s="152"/>
    </row>
    <row r="6" spans="2:8" ht="24.95" customHeight="1" thickBot="1" x14ac:dyDescent="0.45">
      <c r="B6" s="6" t="s">
        <v>1</v>
      </c>
      <c r="C6" s="272" t="s">
        <v>3</v>
      </c>
      <c r="E6" s="60" t="s">
        <v>178</v>
      </c>
      <c r="F6" s="163"/>
    </row>
    <row r="7" spans="2:8" ht="27" customHeight="1" x14ac:dyDescent="0.25">
      <c r="C7" s="259"/>
    </row>
    <row r="8" spans="2:8" ht="27" customHeight="1" x14ac:dyDescent="0.25">
      <c r="B8" s="445" t="s">
        <v>334</v>
      </c>
      <c r="C8" s="446"/>
      <c r="D8" s="447"/>
      <c r="F8" s="436" t="s">
        <v>320</v>
      </c>
      <c r="G8" s="436"/>
    </row>
    <row r="9" spans="2:8" ht="18.95" customHeight="1" x14ac:dyDescent="0.25">
      <c r="B9" s="273" t="s">
        <v>19</v>
      </c>
      <c r="C9" s="274" t="s">
        <v>330</v>
      </c>
      <c r="D9" s="273" t="s">
        <v>335</v>
      </c>
      <c r="F9"/>
      <c r="G9"/>
    </row>
    <row r="10" spans="2:8" ht="20.100000000000001" customHeight="1" x14ac:dyDescent="0.25">
      <c r="B10" s="275" t="s">
        <v>4</v>
      </c>
      <c r="C10" s="264">
        <v>0</v>
      </c>
      <c r="D10" s="269"/>
      <c r="F10" s="437" t="s">
        <v>304</v>
      </c>
      <c r="G10" s="438"/>
    </row>
    <row r="11" spans="2:8" ht="20.100000000000001" customHeight="1" x14ac:dyDescent="0.25">
      <c r="B11" s="276" t="s">
        <v>5</v>
      </c>
      <c r="C11" s="261">
        <v>0</v>
      </c>
      <c r="D11" s="270"/>
      <c r="F11"/>
      <c r="G11"/>
    </row>
    <row r="12" spans="2:8" ht="20.100000000000001" customHeight="1" x14ac:dyDescent="0.25">
      <c r="B12" s="277" t="s">
        <v>6</v>
      </c>
      <c r="C12" s="262">
        <v>0</v>
      </c>
      <c r="D12" s="269"/>
      <c r="F12" s="219" t="s">
        <v>301</v>
      </c>
      <c r="G12" s="218" t="s">
        <v>305</v>
      </c>
    </row>
    <row r="13" spans="2:8" ht="20.100000000000001" customHeight="1" x14ac:dyDescent="0.25">
      <c r="B13" s="278" t="s">
        <v>7</v>
      </c>
      <c r="C13" s="263">
        <v>0</v>
      </c>
      <c r="D13" s="271" t="s">
        <v>301</v>
      </c>
      <c r="F13" s="219" t="s">
        <v>309</v>
      </c>
      <c r="G13" s="218" t="s">
        <v>306</v>
      </c>
    </row>
    <row r="14" spans="2:8" ht="20.100000000000001" customHeight="1" x14ac:dyDescent="0.25">
      <c r="B14" s="276" t="s">
        <v>8</v>
      </c>
      <c r="C14" s="261">
        <v>0</v>
      </c>
      <c r="D14" s="270" t="s">
        <v>309</v>
      </c>
      <c r="F14" s="219" t="s">
        <v>302</v>
      </c>
      <c r="G14" s="218" t="s">
        <v>307</v>
      </c>
    </row>
    <row r="15" spans="2:8" ht="20.100000000000001" customHeight="1" x14ac:dyDescent="0.25">
      <c r="B15" s="276" t="s">
        <v>9</v>
      </c>
      <c r="C15" s="261">
        <v>0</v>
      </c>
      <c r="D15" s="270" t="s">
        <v>302</v>
      </c>
      <c r="F15" s="219" t="s">
        <v>303</v>
      </c>
      <c r="G15" s="218" t="s">
        <v>308</v>
      </c>
    </row>
    <row r="16" spans="2:8" ht="20.100000000000001" customHeight="1" x14ac:dyDescent="0.25">
      <c r="B16" s="277" t="s">
        <v>10</v>
      </c>
      <c r="C16" s="262">
        <v>0</v>
      </c>
      <c r="D16" s="269" t="s">
        <v>303</v>
      </c>
    </row>
    <row r="17" spans="2:7" ht="20.100000000000001" customHeight="1" x14ac:dyDescent="0.25">
      <c r="B17" s="278" t="s">
        <v>11</v>
      </c>
      <c r="C17" s="263">
        <v>0</v>
      </c>
      <c r="D17" s="271" t="s">
        <v>294</v>
      </c>
    </row>
    <row r="18" spans="2:7" ht="20.100000000000001" customHeight="1" x14ac:dyDescent="0.25">
      <c r="B18" s="276" t="s">
        <v>12</v>
      </c>
      <c r="C18" s="261">
        <v>0</v>
      </c>
      <c r="D18" s="270" t="s">
        <v>293</v>
      </c>
    </row>
    <row r="19" spans="2:7" ht="20.100000000000001" customHeight="1" x14ac:dyDescent="0.25">
      <c r="B19" s="276" t="s">
        <v>13</v>
      </c>
      <c r="C19" s="261">
        <v>0</v>
      </c>
      <c r="D19" s="270" t="s">
        <v>296</v>
      </c>
    </row>
    <row r="20" spans="2:7" ht="20.100000000000001" customHeight="1" x14ac:dyDescent="0.25">
      <c r="B20" s="277" t="s">
        <v>14</v>
      </c>
      <c r="C20" s="262">
        <v>0</v>
      </c>
      <c r="D20" s="269" t="s">
        <v>295</v>
      </c>
    </row>
    <row r="21" spans="2:7" ht="20.100000000000001" customHeight="1" x14ac:dyDescent="0.25">
      <c r="B21" s="276" t="s">
        <v>15</v>
      </c>
      <c r="C21" s="261">
        <v>0</v>
      </c>
      <c r="D21" s="270" t="s">
        <v>300</v>
      </c>
    </row>
    <row r="22" spans="2:7" ht="20.100000000000001" customHeight="1" x14ac:dyDescent="0.25">
      <c r="B22" s="276" t="s">
        <v>16</v>
      </c>
      <c r="C22" s="261">
        <v>0</v>
      </c>
      <c r="D22" s="270" t="s">
        <v>297</v>
      </c>
    </row>
    <row r="23" spans="2:7" ht="20.100000000000001" customHeight="1" x14ac:dyDescent="0.25">
      <c r="B23" s="276" t="s">
        <v>17</v>
      </c>
      <c r="C23" s="261">
        <v>0</v>
      </c>
      <c r="D23" s="270" t="s">
        <v>299</v>
      </c>
    </row>
    <row r="24" spans="2:7" ht="20.100000000000001" customHeight="1" x14ac:dyDescent="0.25">
      <c r="B24" s="277" t="s">
        <v>18</v>
      </c>
      <c r="C24" s="262">
        <v>0</v>
      </c>
      <c r="D24" s="269" t="s">
        <v>298</v>
      </c>
    </row>
    <row r="25" spans="2:7" x14ac:dyDescent="0.25">
      <c r="F25"/>
      <c r="G25"/>
    </row>
    <row r="26" spans="2:7" x14ac:dyDescent="0.25">
      <c r="F26" s="260"/>
      <c r="G26" s="260"/>
    </row>
    <row r="27" spans="2:7" x14ac:dyDescent="0.25">
      <c r="B27" s="7" t="s">
        <v>20</v>
      </c>
    </row>
    <row r="28" spans="2:7" x14ac:dyDescent="0.25">
      <c r="B28" s="8" t="s">
        <v>21</v>
      </c>
    </row>
    <row r="29" spans="2:7" x14ac:dyDescent="0.25">
      <c r="B29" s="9" t="s">
        <v>22</v>
      </c>
    </row>
    <row r="30" spans="2:7" x14ac:dyDescent="0.25">
      <c r="B30" s="10" t="s">
        <v>23</v>
      </c>
    </row>
  </sheetData>
  <mergeCells count="5">
    <mergeCell ref="F8:G8"/>
    <mergeCell ref="F10:G10"/>
    <mergeCell ref="B2:D2"/>
    <mergeCell ref="B3:D3"/>
    <mergeCell ref="B8:D8"/>
  </mergeCells>
  <phoneticPr fontId="1" type="noConversion"/>
  <pageMargins left="0.75000000000000011" right="0.75000000000000011" top="1" bottom="1" header="0.5" footer="0.5"/>
  <pageSetup orientation="portrait" horizontalDpi="4294967292" verticalDpi="4294967292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V252"/>
  <sheetViews>
    <sheetView topLeftCell="B32" zoomScale="70" zoomScaleNormal="70" workbookViewId="0">
      <selection activeCell="D122" sqref="D122:I122"/>
    </sheetView>
  </sheetViews>
  <sheetFormatPr baseColWidth="10" defaultColWidth="10.875" defaultRowHeight="15" x14ac:dyDescent="0.2"/>
  <cols>
    <col min="1" max="1" width="3" style="14" customWidth="1"/>
    <col min="2" max="2" width="17.875" style="14" customWidth="1"/>
    <col min="3" max="3" width="31.25" style="14" bestFit="1" customWidth="1"/>
    <col min="4" max="4" width="27.375" style="14" customWidth="1"/>
    <col min="5" max="5" width="23.5" style="14" customWidth="1"/>
    <col min="6" max="6" width="18.625" style="14" customWidth="1"/>
    <col min="7" max="7" width="13" style="14" customWidth="1"/>
    <col min="8" max="8" width="14.625" style="14" customWidth="1"/>
    <col min="9" max="9" width="13.5" style="14" customWidth="1"/>
    <col min="10" max="10" width="9.125" style="14" customWidth="1"/>
    <col min="11" max="11" width="10.875" style="14"/>
    <col min="12" max="12" width="13.75" style="14" customWidth="1"/>
    <col min="13" max="13" width="6.25" style="14" customWidth="1"/>
    <col min="14" max="17" width="6" style="14" bestFit="1" customWidth="1"/>
    <col min="18" max="22" width="5.375" style="14" customWidth="1"/>
    <col min="23" max="16384" width="10.875" style="14"/>
  </cols>
  <sheetData>
    <row r="1" spans="2:15" ht="15.75" thickBot="1" x14ac:dyDescent="0.25"/>
    <row r="2" spans="2:15" s="61" customFormat="1" ht="26.25" x14ac:dyDescent="0.35">
      <c r="C2" s="498" t="s">
        <v>0</v>
      </c>
      <c r="D2" s="499"/>
      <c r="E2" s="499"/>
      <c r="F2" s="499"/>
      <c r="G2" s="500"/>
    </row>
    <row r="3" spans="2:15" ht="24" thickBot="1" x14ac:dyDescent="0.4">
      <c r="C3" s="511" t="s">
        <v>329</v>
      </c>
      <c r="D3" s="512"/>
      <c r="E3" s="512"/>
      <c r="F3" s="512"/>
      <c r="G3" s="513"/>
      <c r="L3" s="3"/>
    </row>
    <row r="4" spans="2:15" ht="15.75" thickBot="1" x14ac:dyDescent="0.25"/>
    <row r="5" spans="2:15" ht="27" thickBot="1" x14ac:dyDescent="0.4">
      <c r="C5" s="70" t="s">
        <v>2</v>
      </c>
      <c r="D5" s="71">
        <f>'Parts SN'!C5</f>
        <v>4931</v>
      </c>
      <c r="E5" s="62"/>
    </row>
    <row r="6" spans="2:15" ht="27" thickBot="1" x14ac:dyDescent="0.4">
      <c r="C6" s="70" t="s">
        <v>26</v>
      </c>
      <c r="D6" s="71" t="str">
        <f>'Parts SN'!D24</f>
        <v>SA5</v>
      </c>
      <c r="E6" s="62"/>
    </row>
    <row r="7" spans="2:15" ht="15.75" thickBot="1" x14ac:dyDescent="0.25"/>
    <row r="8" spans="2:15" ht="24" thickBot="1" x14ac:dyDescent="0.4">
      <c r="B8" s="11"/>
      <c r="C8" s="526" t="s">
        <v>258</v>
      </c>
      <c r="D8" s="527"/>
      <c r="E8" s="528"/>
      <c r="F8" s="11"/>
      <c r="G8" s="11"/>
      <c r="H8" s="11"/>
      <c r="I8" s="11"/>
      <c r="J8" s="11"/>
      <c r="K8" s="11"/>
      <c r="L8" s="11"/>
      <c r="M8" s="11"/>
      <c r="N8" s="11"/>
      <c r="O8" s="248"/>
    </row>
    <row r="9" spans="2:15" ht="15.75" x14ac:dyDescent="0.25">
      <c r="B9" s="11"/>
      <c r="C9" s="470" t="s">
        <v>269</v>
      </c>
      <c r="D9" s="471"/>
      <c r="E9" s="199"/>
      <c r="F9" s="11"/>
      <c r="G9" s="11"/>
      <c r="H9" s="11"/>
      <c r="I9" s="11"/>
      <c r="J9" s="11"/>
      <c r="K9" s="11"/>
      <c r="L9" s="11"/>
      <c r="M9" s="11"/>
      <c r="N9" s="11"/>
      <c r="O9" s="248"/>
    </row>
    <row r="10" spans="2:15" ht="15.75" x14ac:dyDescent="0.25">
      <c r="B10" s="11"/>
      <c r="C10" s="476" t="s">
        <v>270</v>
      </c>
      <c r="D10" s="469"/>
      <c r="E10" s="200"/>
      <c r="F10" s="11"/>
      <c r="G10" s="11"/>
      <c r="H10" s="11"/>
      <c r="I10" s="11"/>
      <c r="J10" s="11"/>
      <c r="K10" s="11"/>
      <c r="L10" s="11"/>
      <c r="M10" s="11"/>
      <c r="N10" s="11"/>
      <c r="O10" s="248"/>
    </row>
    <row r="11" spans="2:15" ht="15.75" x14ac:dyDescent="0.25">
      <c r="B11" s="11"/>
      <c r="C11" s="476" t="s">
        <v>271</v>
      </c>
      <c r="D11" s="469"/>
      <c r="E11" s="200"/>
      <c r="F11" s="11"/>
      <c r="G11" s="11"/>
      <c r="H11" s="11"/>
      <c r="I11" s="11"/>
      <c r="J11" s="11"/>
      <c r="K11" s="11"/>
      <c r="L11" s="11"/>
      <c r="M11" s="11"/>
      <c r="N11" s="11"/>
      <c r="O11" s="248"/>
    </row>
    <row r="12" spans="2:15" ht="15.75" x14ac:dyDescent="0.25">
      <c r="B12" s="11"/>
      <c r="C12" s="476" t="s">
        <v>272</v>
      </c>
      <c r="D12" s="469"/>
      <c r="E12" s="200"/>
      <c r="F12" s="11"/>
      <c r="G12" s="11"/>
      <c r="H12" s="11"/>
      <c r="I12" s="11"/>
      <c r="J12" s="11"/>
      <c r="K12" s="11"/>
      <c r="L12" s="11"/>
      <c r="M12" s="11"/>
      <c r="N12" s="11"/>
      <c r="O12" s="248"/>
    </row>
    <row r="13" spans="2:15" ht="15.75" x14ac:dyDescent="0.25">
      <c r="B13" s="11"/>
      <c r="C13" s="476" t="s">
        <v>264</v>
      </c>
      <c r="D13" s="469"/>
      <c r="E13" s="200"/>
      <c r="F13" s="11"/>
      <c r="G13" s="11"/>
      <c r="H13" s="11"/>
      <c r="I13" s="11"/>
      <c r="J13" s="11"/>
      <c r="K13" s="11"/>
      <c r="L13" s="11"/>
      <c r="M13" s="11"/>
      <c r="N13" s="11"/>
      <c r="O13" s="248"/>
    </row>
    <row r="14" spans="2:15" ht="15.75" x14ac:dyDescent="0.25">
      <c r="B14" s="11"/>
      <c r="C14" s="476" t="s">
        <v>265</v>
      </c>
      <c r="D14" s="469"/>
      <c r="E14" s="200"/>
      <c r="F14" s="11"/>
      <c r="G14" s="11"/>
      <c r="H14" s="11"/>
      <c r="I14" s="11"/>
      <c r="J14" s="11"/>
      <c r="K14" s="11"/>
      <c r="L14" s="11"/>
      <c r="M14" s="11"/>
      <c r="N14" s="11"/>
      <c r="O14" s="248"/>
    </row>
    <row r="15" spans="2:15" ht="15.75" x14ac:dyDescent="0.25">
      <c r="B15" s="11"/>
      <c r="C15" s="476" t="s">
        <v>266</v>
      </c>
      <c r="D15" s="469"/>
      <c r="E15" s="200"/>
      <c r="F15" s="11"/>
      <c r="G15" s="11"/>
      <c r="H15" s="11"/>
      <c r="I15" s="11"/>
      <c r="J15" s="11"/>
      <c r="K15" s="11"/>
      <c r="L15" s="11"/>
      <c r="M15" s="11"/>
      <c r="N15" s="11"/>
      <c r="O15" s="248"/>
    </row>
    <row r="16" spans="2:15" ht="16.5" thickBot="1" x14ac:dyDescent="0.3">
      <c r="B16" s="11"/>
      <c r="C16" s="508" t="s">
        <v>273</v>
      </c>
      <c r="D16" s="509"/>
      <c r="E16" s="201"/>
      <c r="F16" s="11"/>
      <c r="G16" s="11"/>
      <c r="H16" s="11"/>
      <c r="I16" s="11"/>
      <c r="J16" s="11"/>
      <c r="K16" s="11"/>
      <c r="L16" s="11"/>
      <c r="M16" s="11"/>
      <c r="N16" s="11"/>
      <c r="O16" s="248"/>
    </row>
    <row r="17" spans="2:15" ht="20.25" thickBot="1" x14ac:dyDescent="0.35">
      <c r="B17" s="12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248"/>
    </row>
    <row r="18" spans="2:15" ht="17.25" thickBot="1" x14ac:dyDescent="0.3">
      <c r="B18" s="58" t="s">
        <v>37</v>
      </c>
      <c r="C18" s="25" t="s">
        <v>38</v>
      </c>
      <c r="D18" s="524" t="s">
        <v>36</v>
      </c>
      <c r="E18" s="525"/>
      <c r="F18" s="25" t="s">
        <v>33</v>
      </c>
      <c r="G18" s="25" t="s">
        <v>34</v>
      </c>
      <c r="H18" s="25" t="s">
        <v>35</v>
      </c>
      <c r="I18" s="87" t="s">
        <v>43</v>
      </c>
      <c r="N18" s="11"/>
      <c r="O18" s="248"/>
    </row>
    <row r="19" spans="2:15" ht="15.75" thickTop="1" x14ac:dyDescent="0.2">
      <c r="B19" s="48">
        <v>39</v>
      </c>
      <c r="C19" s="49" t="s">
        <v>78</v>
      </c>
      <c r="D19" s="515" t="s">
        <v>92</v>
      </c>
      <c r="E19" s="475"/>
      <c r="F19" s="156"/>
      <c r="G19" s="156"/>
      <c r="H19" s="312" t="s">
        <v>319</v>
      </c>
      <c r="I19" s="78" t="s">
        <v>39</v>
      </c>
      <c r="J19" s="31"/>
      <c r="K19" s="31"/>
      <c r="L19" s="31"/>
      <c r="M19" s="31"/>
      <c r="N19" s="13"/>
      <c r="O19" s="249"/>
    </row>
    <row r="20" spans="2:15" x14ac:dyDescent="0.2">
      <c r="B20" s="48">
        <v>39</v>
      </c>
      <c r="C20" s="49" t="s">
        <v>49</v>
      </c>
      <c r="D20" s="515" t="s">
        <v>93</v>
      </c>
      <c r="E20" s="475"/>
      <c r="F20" s="156"/>
      <c r="G20" s="156"/>
      <c r="H20" s="312" t="s">
        <v>319</v>
      </c>
      <c r="I20" s="78" t="s">
        <v>39</v>
      </c>
      <c r="J20" s="31"/>
      <c r="K20" s="31"/>
      <c r="L20" s="31"/>
      <c r="M20" s="31"/>
      <c r="N20" s="13"/>
      <c r="O20" s="249"/>
    </row>
    <row r="21" spans="2:15" x14ac:dyDescent="0.2">
      <c r="B21" s="48">
        <v>39</v>
      </c>
      <c r="C21" s="49" t="s">
        <v>49</v>
      </c>
      <c r="D21" s="515" t="s">
        <v>94</v>
      </c>
      <c r="E21" s="475"/>
      <c r="F21" s="156"/>
      <c r="G21" s="156"/>
      <c r="H21" s="312" t="s">
        <v>319</v>
      </c>
      <c r="I21" s="78" t="s">
        <v>39</v>
      </c>
      <c r="J21" s="31"/>
      <c r="K21" s="31"/>
      <c r="L21" s="31"/>
      <c r="M21" s="31"/>
      <c r="N21" s="13"/>
      <c r="O21" s="249"/>
    </row>
    <row r="22" spans="2:15" x14ac:dyDescent="0.2">
      <c r="B22" s="48">
        <v>39</v>
      </c>
      <c r="C22" s="49" t="s">
        <v>49</v>
      </c>
      <c r="D22" s="515" t="s">
        <v>79</v>
      </c>
      <c r="E22" s="475"/>
      <c r="F22" s="156"/>
      <c r="G22" s="156"/>
      <c r="H22" s="312" t="s">
        <v>319</v>
      </c>
      <c r="I22" s="78" t="s">
        <v>39</v>
      </c>
      <c r="J22" s="31"/>
      <c r="K22" s="31"/>
      <c r="L22" s="31"/>
      <c r="M22" s="31"/>
      <c r="N22" s="13"/>
      <c r="O22" s="249"/>
    </row>
    <row r="23" spans="2:15" x14ac:dyDescent="0.2">
      <c r="B23" s="48">
        <v>39</v>
      </c>
      <c r="C23" s="49" t="s">
        <v>49</v>
      </c>
      <c r="D23" s="515" t="s">
        <v>82</v>
      </c>
      <c r="E23" s="475"/>
      <c r="F23" s="156"/>
      <c r="G23" s="156"/>
      <c r="H23" s="312" t="s">
        <v>319</v>
      </c>
      <c r="I23" s="78" t="s">
        <v>39</v>
      </c>
      <c r="J23" s="31"/>
      <c r="K23" s="31" t="s">
        <v>80</v>
      </c>
      <c r="L23" s="74"/>
      <c r="M23" s="521" t="s">
        <v>205</v>
      </c>
      <c r="N23" s="13"/>
      <c r="O23" s="251"/>
    </row>
    <row r="24" spans="2:15" x14ac:dyDescent="0.2">
      <c r="B24" s="48">
        <v>39</v>
      </c>
      <c r="C24" s="49" t="s">
        <v>49</v>
      </c>
      <c r="D24" s="515" t="s">
        <v>76</v>
      </c>
      <c r="E24" s="475"/>
      <c r="F24" s="156"/>
      <c r="G24" s="156"/>
      <c r="H24" s="312" t="s">
        <v>319</v>
      </c>
      <c r="I24" s="78" t="s">
        <v>39</v>
      </c>
      <c r="J24" s="31"/>
      <c r="K24" s="31" t="s">
        <v>80</v>
      </c>
      <c r="L24" s="74"/>
      <c r="M24" s="521"/>
      <c r="N24" s="13"/>
      <c r="O24" s="251"/>
    </row>
    <row r="25" spans="2:15" x14ac:dyDescent="0.2">
      <c r="B25" s="51">
        <v>39</v>
      </c>
      <c r="C25" s="52" t="s">
        <v>49</v>
      </c>
      <c r="D25" s="516" t="s">
        <v>81</v>
      </c>
      <c r="E25" s="517"/>
      <c r="F25" s="157"/>
      <c r="G25" s="157"/>
      <c r="H25" s="313" t="s">
        <v>319</v>
      </c>
      <c r="I25" s="79" t="s">
        <v>39</v>
      </c>
      <c r="J25" s="31"/>
      <c r="K25" s="31" t="s">
        <v>80</v>
      </c>
      <c r="L25" s="74"/>
      <c r="M25" s="521"/>
      <c r="N25" s="13"/>
      <c r="O25" s="251"/>
    </row>
    <row r="26" spans="2:15" x14ac:dyDescent="0.2">
      <c r="B26" s="48">
        <v>39</v>
      </c>
      <c r="C26" s="49" t="s">
        <v>49</v>
      </c>
      <c r="D26" s="515" t="s">
        <v>82</v>
      </c>
      <c r="E26" s="475"/>
      <c r="F26" s="156"/>
      <c r="G26" s="156"/>
      <c r="H26" s="312" t="s">
        <v>319</v>
      </c>
      <c r="I26" s="78" t="s">
        <v>39</v>
      </c>
      <c r="J26" s="31"/>
      <c r="K26" s="31" t="s">
        <v>80</v>
      </c>
      <c r="L26" s="74"/>
      <c r="M26" s="521"/>
      <c r="N26" s="13"/>
      <c r="O26" s="251"/>
    </row>
    <row r="27" spans="2:15" x14ac:dyDescent="0.2">
      <c r="B27" s="48">
        <v>39</v>
      </c>
      <c r="C27" s="49" t="s">
        <v>49</v>
      </c>
      <c r="D27" s="515" t="s">
        <v>76</v>
      </c>
      <c r="E27" s="475"/>
      <c r="F27" s="156"/>
      <c r="G27" s="156"/>
      <c r="H27" s="312" t="s">
        <v>319</v>
      </c>
      <c r="I27" s="78" t="s">
        <v>39</v>
      </c>
      <c r="J27" s="31"/>
      <c r="K27" s="31" t="s">
        <v>80</v>
      </c>
      <c r="L27" s="203"/>
      <c r="M27" s="521"/>
      <c r="N27" s="13"/>
      <c r="O27" s="251"/>
    </row>
    <row r="28" spans="2:15" x14ac:dyDescent="0.2">
      <c r="B28" s="51">
        <v>39</v>
      </c>
      <c r="C28" s="52" t="s">
        <v>49</v>
      </c>
      <c r="D28" s="516" t="s">
        <v>81</v>
      </c>
      <c r="E28" s="517"/>
      <c r="F28" s="157"/>
      <c r="G28" s="157"/>
      <c r="H28" s="313" t="s">
        <v>319</v>
      </c>
      <c r="I28" s="79" t="s">
        <v>39</v>
      </c>
      <c r="J28" s="31"/>
      <c r="K28" s="31" t="s">
        <v>80</v>
      </c>
      <c r="L28" s="74"/>
      <c r="M28" s="521"/>
      <c r="N28" s="13"/>
      <c r="O28" s="251"/>
    </row>
    <row r="29" spans="2:15" ht="15.75" x14ac:dyDescent="0.25">
      <c r="B29" s="48">
        <v>39</v>
      </c>
      <c r="C29" s="49" t="s">
        <v>49</v>
      </c>
      <c r="D29" s="515" t="s">
        <v>83</v>
      </c>
      <c r="E29" s="475"/>
      <c r="F29" s="156"/>
      <c r="G29" s="156"/>
      <c r="H29" s="312" t="s">
        <v>319</v>
      </c>
      <c r="I29" s="78" t="s">
        <v>40</v>
      </c>
      <c r="J29" s="31"/>
      <c r="K29" s="34"/>
      <c r="L29" s="202"/>
      <c r="M29" s="31"/>
      <c r="N29" s="13"/>
      <c r="O29" s="249"/>
    </row>
    <row r="30" spans="2:15" ht="15.75" x14ac:dyDescent="0.25">
      <c r="B30" s="171" t="s">
        <v>39</v>
      </c>
      <c r="C30" s="49" t="s">
        <v>106</v>
      </c>
      <c r="D30" s="515" t="s">
        <v>83</v>
      </c>
      <c r="E30" s="475"/>
      <c r="F30" s="156"/>
      <c r="G30" s="156"/>
      <c r="H30" s="312" t="s">
        <v>319</v>
      </c>
      <c r="I30" s="78" t="s">
        <v>41</v>
      </c>
      <c r="J30" s="31"/>
      <c r="K30" s="34"/>
      <c r="L30" s="202"/>
      <c r="M30" s="31"/>
      <c r="N30" s="13"/>
      <c r="O30" s="249"/>
    </row>
    <row r="31" spans="2:15" ht="15.75" x14ac:dyDescent="0.25">
      <c r="B31" s="171" t="s">
        <v>39</v>
      </c>
      <c r="C31" s="49" t="s">
        <v>198</v>
      </c>
      <c r="D31" s="515" t="s">
        <v>83</v>
      </c>
      <c r="E31" s="475"/>
      <c r="F31" s="156"/>
      <c r="G31" s="156"/>
      <c r="H31" s="312" t="s">
        <v>319</v>
      </c>
      <c r="I31" s="78" t="s">
        <v>41</v>
      </c>
      <c r="J31" s="31"/>
      <c r="K31" s="34"/>
      <c r="L31" s="202"/>
      <c r="M31" s="31"/>
      <c r="N31" s="13"/>
      <c r="O31" s="249"/>
    </row>
    <row r="32" spans="2:15" ht="15.75" x14ac:dyDescent="0.25">
      <c r="B32" s="48">
        <v>39</v>
      </c>
      <c r="C32" s="49" t="s">
        <v>49</v>
      </c>
      <c r="D32" s="515" t="s">
        <v>248</v>
      </c>
      <c r="E32" s="475"/>
      <c r="F32" s="156"/>
      <c r="G32" s="156"/>
      <c r="H32" s="312" t="s">
        <v>319</v>
      </c>
      <c r="I32" s="78" t="s">
        <v>42</v>
      </c>
      <c r="J32" s="31"/>
      <c r="K32" s="34"/>
      <c r="L32" s="202"/>
      <c r="M32" s="31"/>
      <c r="N32" s="13"/>
      <c r="O32" s="249"/>
    </row>
    <row r="33" spans="2:15" x14ac:dyDescent="0.2">
      <c r="B33" s="48">
        <v>108</v>
      </c>
      <c r="C33" s="49" t="s">
        <v>257</v>
      </c>
      <c r="D33" s="474" t="s">
        <v>256</v>
      </c>
      <c r="E33" s="475"/>
      <c r="F33" s="156"/>
      <c r="G33" s="156"/>
      <c r="H33" s="312" t="s">
        <v>319</v>
      </c>
      <c r="I33" s="78" t="s">
        <v>39</v>
      </c>
      <c r="J33" s="31"/>
      <c r="K33" s="31" t="s">
        <v>91</v>
      </c>
      <c r="L33" s="74"/>
      <c r="M33" s="31" t="s">
        <v>90</v>
      </c>
      <c r="N33" s="13"/>
      <c r="O33" s="249"/>
    </row>
    <row r="34" spans="2:15" x14ac:dyDescent="0.2">
      <c r="B34" s="48">
        <v>108</v>
      </c>
      <c r="C34" s="49" t="s">
        <v>50</v>
      </c>
      <c r="D34" s="515" t="s">
        <v>85</v>
      </c>
      <c r="E34" s="475"/>
      <c r="F34" s="156"/>
      <c r="G34" s="156"/>
      <c r="H34" s="312" t="s">
        <v>319</v>
      </c>
      <c r="I34" s="78" t="s">
        <v>44</v>
      </c>
      <c r="J34" s="31"/>
      <c r="K34" s="31" t="s">
        <v>268</v>
      </c>
      <c r="L34" s="31">
        <v>100</v>
      </c>
      <c r="M34" s="31" t="s">
        <v>152</v>
      </c>
      <c r="N34" s="13"/>
      <c r="O34" s="249"/>
    </row>
    <row r="35" spans="2:15" x14ac:dyDescent="0.2">
      <c r="B35" s="48">
        <v>108</v>
      </c>
      <c r="C35" s="49" t="s">
        <v>50</v>
      </c>
      <c r="D35" s="515" t="s">
        <v>86</v>
      </c>
      <c r="E35" s="475"/>
      <c r="F35" s="156"/>
      <c r="G35" s="156"/>
      <c r="H35" s="312" t="s">
        <v>319</v>
      </c>
      <c r="I35" s="78" t="s">
        <v>39</v>
      </c>
      <c r="J35" s="31"/>
      <c r="K35" s="31"/>
      <c r="L35" s="31"/>
      <c r="M35" s="31"/>
      <c r="N35" s="13"/>
      <c r="O35" s="249"/>
    </row>
    <row r="36" spans="2:15" x14ac:dyDescent="0.2">
      <c r="B36" s="51">
        <v>108</v>
      </c>
      <c r="C36" s="52" t="s">
        <v>50</v>
      </c>
      <c r="D36" s="516" t="s">
        <v>103</v>
      </c>
      <c r="E36" s="517"/>
      <c r="F36" s="157"/>
      <c r="G36" s="157"/>
      <c r="H36" s="313" t="s">
        <v>319</v>
      </c>
      <c r="I36" s="79" t="s">
        <v>39</v>
      </c>
      <c r="J36" s="31"/>
      <c r="K36" s="31" t="s">
        <v>91</v>
      </c>
      <c r="L36" s="74"/>
      <c r="M36" s="31" t="s">
        <v>90</v>
      </c>
      <c r="N36" s="13"/>
      <c r="O36" s="249"/>
    </row>
    <row r="37" spans="2:15" ht="15.75" x14ac:dyDescent="0.25">
      <c r="B37" s="80" t="s">
        <v>177</v>
      </c>
      <c r="C37" s="49" t="s">
        <v>28</v>
      </c>
      <c r="D37" s="515" t="s">
        <v>95</v>
      </c>
      <c r="E37" s="475"/>
      <c r="F37" s="156"/>
      <c r="G37" s="156"/>
      <c r="H37" s="312" t="s">
        <v>319</v>
      </c>
      <c r="I37" s="81" t="s">
        <v>45</v>
      </c>
      <c r="J37" s="31"/>
      <c r="K37" s="34"/>
      <c r="L37" s="95"/>
      <c r="M37" s="31"/>
      <c r="N37" s="13"/>
      <c r="O37" s="249"/>
    </row>
    <row r="38" spans="2:15" ht="15.75" x14ac:dyDescent="0.25">
      <c r="B38" s="80" t="s">
        <v>211</v>
      </c>
      <c r="C38" s="49" t="s">
        <v>98</v>
      </c>
      <c r="D38" s="515" t="s">
        <v>95</v>
      </c>
      <c r="E38" s="475"/>
      <c r="F38" s="156"/>
      <c r="G38" s="156"/>
      <c r="H38" s="312" t="s">
        <v>319</v>
      </c>
      <c r="I38" s="81" t="s">
        <v>105</v>
      </c>
      <c r="J38" s="31"/>
      <c r="K38" s="34"/>
      <c r="L38" s="95"/>
      <c r="M38" s="31"/>
      <c r="N38" s="13"/>
      <c r="O38" s="249"/>
    </row>
    <row r="39" spans="2:15" x14ac:dyDescent="0.2">
      <c r="B39" s="51">
        <v>19</v>
      </c>
      <c r="C39" s="52" t="s">
        <v>97</v>
      </c>
      <c r="D39" s="516" t="s">
        <v>197</v>
      </c>
      <c r="E39" s="517"/>
      <c r="F39" s="157"/>
      <c r="G39" s="157"/>
      <c r="H39" s="313" t="s">
        <v>319</v>
      </c>
      <c r="I39" s="103" t="s">
        <v>39</v>
      </c>
      <c r="J39" s="31"/>
      <c r="K39" s="31"/>
      <c r="L39" s="31"/>
      <c r="M39" s="31"/>
      <c r="N39" s="13"/>
      <c r="O39" s="249"/>
    </row>
    <row r="40" spans="2:15" ht="28.5" x14ac:dyDescent="0.2">
      <c r="B40" s="82" t="s">
        <v>77</v>
      </c>
      <c r="C40" s="518"/>
      <c r="D40" s="519"/>
      <c r="E40" s="520"/>
      <c r="F40" s="154"/>
      <c r="G40" s="154"/>
      <c r="H40" s="319" t="s">
        <v>319</v>
      </c>
      <c r="I40" s="105" t="s">
        <v>39</v>
      </c>
      <c r="J40" s="31"/>
      <c r="K40" s="31"/>
      <c r="L40" s="31"/>
      <c r="M40" s="31"/>
      <c r="N40" s="13"/>
      <c r="O40" s="249"/>
    </row>
    <row r="41" spans="2:15" ht="29.25" thickBot="1" x14ac:dyDescent="0.25">
      <c r="B41" s="106" t="s">
        <v>77</v>
      </c>
      <c r="C41" s="514"/>
      <c r="D41" s="514"/>
      <c r="E41" s="514"/>
      <c r="F41" s="158"/>
      <c r="G41" s="158"/>
      <c r="H41" s="321" t="s">
        <v>319</v>
      </c>
      <c r="I41" s="107" t="s">
        <v>39</v>
      </c>
      <c r="J41" s="31"/>
      <c r="K41" s="31"/>
      <c r="L41" s="31"/>
      <c r="M41" s="31"/>
      <c r="N41" s="13"/>
      <c r="O41" s="249"/>
    </row>
    <row r="42" spans="2:15" ht="15.75" x14ac:dyDescent="0.25">
      <c r="B42" s="246"/>
      <c r="C42" s="34"/>
      <c r="D42" s="250"/>
      <c r="E42" s="250"/>
      <c r="F42" s="245"/>
      <c r="G42" s="245"/>
      <c r="H42" s="34"/>
      <c r="I42" s="247"/>
      <c r="J42" s="34"/>
      <c r="K42" s="34"/>
      <c r="L42" s="202"/>
      <c r="M42" s="34"/>
      <c r="N42" s="22"/>
    </row>
    <row r="43" spans="2:15" x14ac:dyDescent="0.2">
      <c r="B43" s="34"/>
      <c r="C43" s="34"/>
      <c r="D43" s="523"/>
      <c r="E43" s="523"/>
      <c r="F43" s="245"/>
      <c r="G43" s="245"/>
      <c r="H43" s="34"/>
      <c r="I43" s="247"/>
      <c r="J43" s="34"/>
      <c r="K43" s="34"/>
      <c r="L43" s="34"/>
      <c r="M43" s="34"/>
      <c r="N43" s="22"/>
    </row>
    <row r="44" spans="2:15" ht="15.75" thickBot="1" x14ac:dyDescent="0.25">
      <c r="B44" s="67"/>
      <c r="C44" s="68"/>
      <c r="D44" s="68"/>
      <c r="E44" s="68"/>
      <c r="F44" s="69"/>
      <c r="G44" s="69"/>
      <c r="H44" s="65"/>
      <c r="I44" s="66"/>
    </row>
    <row r="45" spans="2:15" ht="20.25" thickBot="1" x14ac:dyDescent="0.35">
      <c r="B45" s="489" t="s">
        <v>153</v>
      </c>
      <c r="C45" s="490"/>
      <c r="D45" s="19"/>
      <c r="E45" s="19"/>
    </row>
    <row r="46" spans="2:15" ht="17.25" thickBot="1" x14ac:dyDescent="0.3">
      <c r="B46" s="24" t="s">
        <v>47</v>
      </c>
      <c r="C46" s="42" t="s">
        <v>65</v>
      </c>
      <c r="D46" s="93"/>
      <c r="E46" s="93"/>
      <c r="G46" s="15" t="s">
        <v>68</v>
      </c>
      <c r="H46" s="16" t="s">
        <v>69</v>
      </c>
      <c r="I46" s="149" t="s">
        <v>151</v>
      </c>
      <c r="J46" s="16" t="s">
        <v>70</v>
      </c>
      <c r="K46" s="17" t="s">
        <v>71</v>
      </c>
    </row>
    <row r="47" spans="2:15" ht="17.25" thickTop="1" thickBot="1" x14ac:dyDescent="0.3">
      <c r="B47" s="27">
        <v>1</v>
      </c>
      <c r="C47" s="175">
        <v>1.52</v>
      </c>
      <c r="D47" s="34"/>
      <c r="E47" s="34"/>
      <c r="G47" s="102">
        <f>MIN(C47:C65)</f>
        <v>1.4850000000000001</v>
      </c>
      <c r="H47" s="91">
        <f>MAX(C47:C65)</f>
        <v>1.5349999999999999</v>
      </c>
      <c r="I47" s="150">
        <f>AVERAGE(C47:C65)</f>
        <v>1.5107894736842105</v>
      </c>
      <c r="J47" s="150">
        <f>H47-G47</f>
        <v>4.9999999999999822E-2</v>
      </c>
      <c r="K47" s="92">
        <f>_xlfn.STDEV.P(C47:C65)</f>
        <v>1.4623625252052398E-2</v>
      </c>
    </row>
    <row r="48" spans="2:15" ht="15.75" x14ac:dyDescent="0.25">
      <c r="B48" s="28">
        <v>2</v>
      </c>
      <c r="C48" s="176">
        <v>1.53</v>
      </c>
      <c r="D48" s="34"/>
      <c r="E48" s="34"/>
      <c r="F48" s="34" t="s">
        <v>454</v>
      </c>
      <c r="G48" s="431">
        <f>I47-0.025</f>
        <v>1.4857894736842105</v>
      </c>
      <c r="H48" s="431">
        <f>I47+0.025</f>
        <v>1.5357894736842104</v>
      </c>
      <c r="I48" s="432"/>
      <c r="J48" s="432"/>
      <c r="K48" s="433">
        <v>30</v>
      </c>
      <c r="L48" s="95"/>
    </row>
    <row r="49" spans="2:12" ht="15.75" x14ac:dyDescent="0.25">
      <c r="B49" s="28">
        <v>3</v>
      </c>
      <c r="C49" s="176">
        <v>1.51</v>
      </c>
      <c r="D49" s="34"/>
      <c r="E49" s="34"/>
      <c r="F49" s="31"/>
      <c r="G49" s="34"/>
      <c r="H49" s="95"/>
      <c r="I49" s="95"/>
      <c r="J49" s="95"/>
      <c r="K49" s="95"/>
      <c r="L49" s="95"/>
    </row>
    <row r="50" spans="2:12" x14ac:dyDescent="0.2">
      <c r="B50" s="28">
        <v>4</v>
      </c>
      <c r="C50" s="176">
        <v>1.49</v>
      </c>
      <c r="D50" s="34"/>
      <c r="E50" s="34"/>
      <c r="F50" s="31"/>
      <c r="G50" s="31"/>
      <c r="H50" s="31"/>
      <c r="I50" s="31"/>
      <c r="J50" s="31"/>
    </row>
    <row r="51" spans="2:12" x14ac:dyDescent="0.2">
      <c r="B51" s="183">
        <v>5</v>
      </c>
      <c r="C51" s="184">
        <v>1.52</v>
      </c>
      <c r="D51" s="34"/>
      <c r="E51" s="34"/>
      <c r="F51" s="31"/>
      <c r="G51" s="31"/>
      <c r="H51" s="31"/>
      <c r="I51" s="31"/>
      <c r="J51" s="31"/>
    </row>
    <row r="52" spans="2:12" x14ac:dyDescent="0.2">
      <c r="B52" s="90">
        <v>6</v>
      </c>
      <c r="C52" s="182">
        <v>1.49</v>
      </c>
      <c r="D52" s="34"/>
      <c r="E52" s="34"/>
      <c r="F52" s="31"/>
      <c r="G52" s="31"/>
      <c r="H52" s="31"/>
      <c r="I52" s="31"/>
      <c r="J52" s="31"/>
    </row>
    <row r="53" spans="2:12" x14ac:dyDescent="0.2">
      <c r="B53" s="28">
        <v>7</v>
      </c>
      <c r="C53" s="176">
        <v>1.5049999999999999</v>
      </c>
      <c r="D53" s="34"/>
      <c r="E53" s="34"/>
      <c r="F53" s="31"/>
      <c r="G53" s="31"/>
      <c r="H53" s="31"/>
      <c r="I53" s="31"/>
      <c r="J53" s="31"/>
    </row>
    <row r="54" spans="2:12" x14ac:dyDescent="0.2">
      <c r="B54" s="28">
        <v>8</v>
      </c>
      <c r="C54" s="176">
        <v>1.51</v>
      </c>
      <c r="D54" s="34"/>
      <c r="E54" s="34"/>
      <c r="F54" s="31"/>
      <c r="G54" s="31"/>
      <c r="H54" s="31"/>
      <c r="I54" s="31"/>
      <c r="J54" s="31"/>
    </row>
    <row r="55" spans="2:12" x14ac:dyDescent="0.2">
      <c r="B55" s="28">
        <v>9</v>
      </c>
      <c r="C55" s="176">
        <v>1.5149999999999999</v>
      </c>
      <c r="D55" s="34"/>
      <c r="E55" s="34"/>
      <c r="F55" s="31"/>
      <c r="G55" s="31"/>
      <c r="H55" s="31"/>
      <c r="I55" s="31"/>
      <c r="J55" s="31"/>
    </row>
    <row r="56" spans="2:12" x14ac:dyDescent="0.2">
      <c r="B56" s="183">
        <v>10</v>
      </c>
      <c r="C56" s="184">
        <v>1.4850000000000001</v>
      </c>
      <c r="D56" s="34"/>
      <c r="E56" s="34"/>
      <c r="F56" s="31"/>
      <c r="G56" s="31"/>
      <c r="H56" s="31"/>
      <c r="I56" s="31"/>
      <c r="J56" s="31"/>
    </row>
    <row r="57" spans="2:12" x14ac:dyDescent="0.2">
      <c r="B57" s="90">
        <v>11</v>
      </c>
      <c r="C57" s="182">
        <v>1.51</v>
      </c>
      <c r="D57" s="34"/>
      <c r="E57" s="34"/>
      <c r="F57" s="31"/>
      <c r="G57" s="31"/>
      <c r="H57" s="31"/>
      <c r="I57" s="31"/>
      <c r="J57" s="31"/>
    </row>
    <row r="58" spans="2:12" x14ac:dyDescent="0.2">
      <c r="B58" s="28">
        <v>12</v>
      </c>
      <c r="C58" s="176">
        <v>1.4850000000000001</v>
      </c>
      <c r="D58" s="34"/>
      <c r="E58" s="34"/>
      <c r="F58" s="31"/>
      <c r="G58" s="31"/>
      <c r="H58" s="31"/>
      <c r="I58" s="31"/>
      <c r="J58" s="31"/>
    </row>
    <row r="59" spans="2:12" x14ac:dyDescent="0.2">
      <c r="B59" s="28">
        <v>13</v>
      </c>
      <c r="C59" s="176">
        <v>1.5249999999999999</v>
      </c>
      <c r="D59" s="34"/>
      <c r="E59" s="34"/>
      <c r="F59" s="31"/>
      <c r="G59" s="31"/>
      <c r="H59" s="31"/>
      <c r="I59" s="31"/>
      <c r="J59" s="31"/>
    </row>
    <row r="60" spans="2:12" x14ac:dyDescent="0.2">
      <c r="B60" s="183">
        <v>14</v>
      </c>
      <c r="C60" s="184">
        <v>1.5349999999999999</v>
      </c>
      <c r="D60" s="34"/>
      <c r="E60" s="34"/>
      <c r="F60" s="31"/>
      <c r="G60" s="31"/>
      <c r="H60" s="31"/>
      <c r="I60" s="31"/>
      <c r="J60" s="31"/>
    </row>
    <row r="61" spans="2:12" x14ac:dyDescent="0.2">
      <c r="B61" s="90">
        <v>15</v>
      </c>
      <c r="C61" s="182">
        <v>1.5249999999999999</v>
      </c>
      <c r="D61" s="34"/>
      <c r="E61" s="34"/>
      <c r="F61" s="31"/>
      <c r="G61" s="31"/>
      <c r="H61" s="31"/>
      <c r="I61" s="31"/>
      <c r="J61" s="31"/>
    </row>
    <row r="62" spans="2:12" x14ac:dyDescent="0.2">
      <c r="B62" s="28">
        <v>16</v>
      </c>
      <c r="C62" s="176">
        <v>1.52</v>
      </c>
      <c r="D62" s="34"/>
      <c r="E62" s="34"/>
      <c r="F62" s="31"/>
      <c r="G62" s="31"/>
      <c r="H62" s="31"/>
      <c r="I62" s="31"/>
      <c r="J62" s="31"/>
    </row>
    <row r="63" spans="2:12" x14ac:dyDescent="0.2">
      <c r="B63" s="28">
        <v>17</v>
      </c>
      <c r="C63" s="176">
        <v>1.51</v>
      </c>
      <c r="D63" s="34"/>
      <c r="E63" s="34"/>
      <c r="F63" s="31"/>
      <c r="G63" s="31"/>
      <c r="H63" s="31"/>
      <c r="I63" s="31"/>
      <c r="J63" s="31"/>
    </row>
    <row r="64" spans="2:12" x14ac:dyDescent="0.2">
      <c r="B64" s="28">
        <v>18</v>
      </c>
      <c r="C64" s="176">
        <v>1.5</v>
      </c>
      <c r="D64" s="34"/>
      <c r="E64" s="34"/>
      <c r="F64" s="31"/>
      <c r="G64" s="31"/>
      <c r="H64" s="31"/>
      <c r="I64" s="31"/>
      <c r="J64" s="31"/>
    </row>
    <row r="65" spans="2:14" ht="15.75" thickBot="1" x14ac:dyDescent="0.25">
      <c r="B65" s="29">
        <v>19</v>
      </c>
      <c r="C65" s="177">
        <v>1.52</v>
      </c>
      <c r="D65" s="34"/>
      <c r="E65" s="34"/>
      <c r="F65" s="31"/>
      <c r="G65" s="31"/>
      <c r="H65" s="31"/>
      <c r="I65" s="31"/>
      <c r="J65" s="31"/>
    </row>
    <row r="66" spans="2:14" x14ac:dyDescent="0.2">
      <c r="B66" s="30"/>
      <c r="C66" s="178"/>
      <c r="D66" s="34"/>
      <c r="E66" s="34"/>
      <c r="F66" s="31"/>
      <c r="G66" s="31"/>
      <c r="H66" s="31"/>
      <c r="I66" s="31"/>
      <c r="J66" s="31"/>
    </row>
    <row r="67" spans="2:14" ht="15.75" thickBot="1" x14ac:dyDescent="0.25">
      <c r="B67" s="30"/>
      <c r="C67" s="178"/>
      <c r="D67" s="34"/>
      <c r="E67" s="34"/>
      <c r="F67" s="31"/>
      <c r="G67" s="31"/>
      <c r="H67" s="31"/>
      <c r="I67" s="31"/>
      <c r="J67" s="31"/>
    </row>
    <row r="68" spans="2:14" ht="20.25" thickBot="1" x14ac:dyDescent="0.35">
      <c r="B68" s="485" t="s">
        <v>325</v>
      </c>
      <c r="C68" s="486"/>
      <c r="D68" s="487"/>
      <c r="E68" s="223"/>
      <c r="F68" s="173"/>
      <c r="G68" s="31"/>
      <c r="H68" s="31"/>
      <c r="I68" s="31"/>
      <c r="J68" s="31"/>
    </row>
    <row r="69" spans="2:14" ht="17.25" thickBot="1" x14ac:dyDescent="0.3">
      <c r="B69" s="224" t="s">
        <v>47</v>
      </c>
      <c r="C69" s="225" t="s">
        <v>318</v>
      </c>
      <c r="D69" s="226" t="s">
        <v>202</v>
      </c>
      <c r="F69" s="173"/>
      <c r="G69" s="58" t="s">
        <v>35</v>
      </c>
      <c r="H69" s="41" t="s">
        <v>68</v>
      </c>
      <c r="I69" s="41" t="s">
        <v>69</v>
      </c>
      <c r="J69" s="149" t="s">
        <v>151</v>
      </c>
      <c r="K69" s="41" t="s">
        <v>70</v>
      </c>
      <c r="L69" s="17" t="s">
        <v>71</v>
      </c>
      <c r="M69" s="14" t="s">
        <v>461</v>
      </c>
      <c r="N69" s="14" t="s">
        <v>456</v>
      </c>
    </row>
    <row r="70" spans="2:14" ht="17.25" thickTop="1" thickBot="1" x14ac:dyDescent="0.3">
      <c r="B70" s="220">
        <v>1</v>
      </c>
      <c r="C70" s="179">
        <v>2.9950000000000001</v>
      </c>
      <c r="D70" s="227">
        <f t="shared" ref="D70:D88" si="0">C47+D221</f>
        <v>2.9950000000000001</v>
      </c>
      <c r="F70" s="173"/>
      <c r="G70" s="55" t="s">
        <v>319</v>
      </c>
      <c r="H70" s="233">
        <f>MIN(C70:C88)</f>
        <v>2.97</v>
      </c>
      <c r="I70" s="233">
        <f>MAX(C70:C88)</f>
        <v>3.0249999999999999</v>
      </c>
      <c r="J70" s="233">
        <f>AVERAGE(C70:C88)</f>
        <v>2.9947368421052629</v>
      </c>
      <c r="K70" s="233">
        <f>I70-H70</f>
        <v>5.4999999999999716E-2</v>
      </c>
      <c r="L70" s="88">
        <f>_xlfn.STDEV.P(C70:C88)</f>
        <v>1.8741572436594481E-2</v>
      </c>
      <c r="M70" s="14" t="s">
        <v>457</v>
      </c>
    </row>
    <row r="71" spans="2:14" ht="15.75" x14ac:dyDescent="0.25">
      <c r="B71" s="220">
        <v>2</v>
      </c>
      <c r="C71" s="179">
        <v>3.0249999999999999</v>
      </c>
      <c r="D71" s="227">
        <f t="shared" si="0"/>
        <v>3.0049999999999999</v>
      </c>
      <c r="F71" s="173"/>
      <c r="G71" s="34" t="s">
        <v>454</v>
      </c>
      <c r="H71" s="431">
        <f>J70-0.04</f>
        <v>2.9547368421052629</v>
      </c>
      <c r="I71" s="431">
        <f>J70+0.04</f>
        <v>3.034736842105263</v>
      </c>
      <c r="J71" s="432"/>
      <c r="K71" s="432"/>
      <c r="L71" s="433">
        <v>30</v>
      </c>
    </row>
    <row r="72" spans="2:14" ht="15.75" x14ac:dyDescent="0.25">
      <c r="B72" s="220">
        <v>3</v>
      </c>
      <c r="C72" s="179">
        <v>3.01</v>
      </c>
      <c r="D72" s="227">
        <f t="shared" si="0"/>
        <v>2.99</v>
      </c>
      <c r="F72" s="173"/>
      <c r="G72" s="31"/>
      <c r="H72" s="31"/>
      <c r="I72" s="31"/>
      <c r="J72" s="31"/>
    </row>
    <row r="73" spans="2:14" ht="15.75" x14ac:dyDescent="0.25">
      <c r="B73" s="220">
        <v>4</v>
      </c>
      <c r="C73" s="179">
        <v>2.9950000000000001</v>
      </c>
      <c r="D73" s="227">
        <f t="shared" si="0"/>
        <v>2.9649999999999999</v>
      </c>
      <c r="F73" s="173"/>
      <c r="G73" s="31"/>
      <c r="H73" s="31"/>
      <c r="I73" s="31"/>
      <c r="J73" s="31"/>
    </row>
    <row r="74" spans="2:14" ht="15.75" x14ac:dyDescent="0.25">
      <c r="B74" s="221">
        <v>5</v>
      </c>
      <c r="C74" s="181">
        <v>3.01</v>
      </c>
      <c r="D74" s="228">
        <f t="shared" si="0"/>
        <v>3</v>
      </c>
      <c r="F74" s="173"/>
      <c r="G74" s="31"/>
      <c r="H74" s="31"/>
      <c r="I74" s="31"/>
      <c r="J74" s="31"/>
    </row>
    <row r="75" spans="2:14" ht="15.75" x14ac:dyDescent="0.25">
      <c r="B75" s="220">
        <v>6</v>
      </c>
      <c r="C75" s="179">
        <v>2.9849999999999999</v>
      </c>
      <c r="D75" s="227">
        <f t="shared" si="0"/>
        <v>2.9699999999999998</v>
      </c>
      <c r="F75" s="173"/>
      <c r="G75" s="31"/>
      <c r="H75" s="31"/>
      <c r="I75" s="31"/>
      <c r="J75" s="31"/>
    </row>
    <row r="76" spans="2:14" ht="15.75" x14ac:dyDescent="0.25">
      <c r="B76" s="220">
        <v>7</v>
      </c>
      <c r="C76" s="179">
        <v>2.97</v>
      </c>
      <c r="D76" s="227">
        <f t="shared" si="0"/>
        <v>2.9699999999999998</v>
      </c>
      <c r="F76" s="173"/>
      <c r="G76" s="31"/>
      <c r="H76" s="31"/>
      <c r="I76" s="31"/>
      <c r="J76" s="31"/>
    </row>
    <row r="77" spans="2:14" ht="15.75" x14ac:dyDescent="0.25">
      <c r="B77" s="220">
        <v>8</v>
      </c>
      <c r="C77" s="179">
        <v>2.97</v>
      </c>
      <c r="D77" s="227">
        <f t="shared" si="0"/>
        <v>2.9750000000000001</v>
      </c>
      <c r="F77" s="173"/>
      <c r="G77" s="31"/>
      <c r="H77" s="31"/>
      <c r="I77" s="31"/>
      <c r="J77" s="31"/>
    </row>
    <row r="78" spans="2:14" ht="15.75" x14ac:dyDescent="0.25">
      <c r="B78" s="220">
        <v>9</v>
      </c>
      <c r="C78" s="179">
        <v>2.98</v>
      </c>
      <c r="D78" s="227">
        <f t="shared" si="0"/>
        <v>2.9849999999999999</v>
      </c>
      <c r="F78" s="173"/>
      <c r="G78" s="31"/>
      <c r="H78" s="31"/>
      <c r="I78" s="31"/>
      <c r="J78" s="31"/>
    </row>
    <row r="79" spans="2:14" ht="15.75" x14ac:dyDescent="0.25">
      <c r="B79" s="221">
        <v>10</v>
      </c>
      <c r="C79" s="181">
        <v>2.9750000000000001</v>
      </c>
      <c r="D79" s="228">
        <f t="shared" si="0"/>
        <v>2.9550000000000001</v>
      </c>
      <c r="F79" s="173"/>
      <c r="G79" s="31"/>
      <c r="H79" s="31"/>
      <c r="I79" s="31"/>
      <c r="J79" s="31"/>
    </row>
    <row r="80" spans="2:14" ht="15.75" x14ac:dyDescent="0.25">
      <c r="B80" s="220">
        <v>11</v>
      </c>
      <c r="C80" s="179">
        <v>3.01</v>
      </c>
      <c r="D80" s="227">
        <f t="shared" si="0"/>
        <v>2.98</v>
      </c>
      <c r="F80" s="173"/>
      <c r="G80" s="31"/>
      <c r="H80" s="31"/>
      <c r="I80" s="31"/>
      <c r="J80" s="31"/>
    </row>
    <row r="81" spans="2:22" ht="15.75" x14ac:dyDescent="0.25">
      <c r="B81" s="220">
        <v>12</v>
      </c>
      <c r="C81" s="179">
        <v>2.97</v>
      </c>
      <c r="D81" s="227">
        <f t="shared" si="0"/>
        <v>2.96</v>
      </c>
      <c r="F81" s="173"/>
      <c r="G81" s="31"/>
      <c r="H81" s="31"/>
      <c r="I81" s="31"/>
      <c r="J81" s="31"/>
    </row>
    <row r="82" spans="2:22" ht="15.75" x14ac:dyDescent="0.25">
      <c r="B82" s="220">
        <v>13</v>
      </c>
      <c r="C82" s="179">
        <v>3.02</v>
      </c>
      <c r="D82" s="227">
        <f t="shared" si="0"/>
        <v>3.0049999999999999</v>
      </c>
      <c r="F82" s="173"/>
      <c r="G82" s="31"/>
      <c r="H82" s="31"/>
      <c r="I82" s="31"/>
      <c r="J82" s="31"/>
    </row>
    <row r="83" spans="2:22" ht="15.75" x14ac:dyDescent="0.25">
      <c r="B83" s="221">
        <v>14</v>
      </c>
      <c r="C83" s="181">
        <v>3.0249999999999999</v>
      </c>
      <c r="D83" s="228">
        <f t="shared" si="0"/>
        <v>3.0049999999999999</v>
      </c>
      <c r="F83" s="173"/>
      <c r="G83" s="31"/>
      <c r="H83" s="31"/>
      <c r="I83" s="31"/>
      <c r="J83" s="31"/>
    </row>
    <row r="84" spans="2:22" ht="15.75" x14ac:dyDescent="0.25">
      <c r="B84" s="220">
        <v>15</v>
      </c>
      <c r="C84" s="179">
        <v>2.99</v>
      </c>
      <c r="D84" s="227">
        <f t="shared" si="0"/>
        <v>2.9950000000000001</v>
      </c>
      <c r="F84" s="173"/>
      <c r="G84" s="31"/>
      <c r="H84" s="31"/>
      <c r="I84" s="31"/>
      <c r="J84" s="31"/>
    </row>
    <row r="85" spans="2:22" ht="15.75" x14ac:dyDescent="0.25">
      <c r="B85" s="220">
        <v>16</v>
      </c>
      <c r="C85" s="179">
        <v>3.0049999999999999</v>
      </c>
      <c r="D85" s="227">
        <f t="shared" si="0"/>
        <v>2.99</v>
      </c>
      <c r="F85" s="173"/>
      <c r="G85" s="31"/>
      <c r="H85" s="31"/>
      <c r="I85" s="31"/>
      <c r="J85" s="31"/>
    </row>
    <row r="86" spans="2:22" ht="15.95" customHeight="1" x14ac:dyDescent="0.25">
      <c r="B86" s="220">
        <v>17</v>
      </c>
      <c r="C86" s="179">
        <v>2.98</v>
      </c>
      <c r="D86" s="227">
        <f t="shared" si="0"/>
        <v>2.99</v>
      </c>
      <c r="F86" s="173"/>
      <c r="G86" s="31"/>
      <c r="H86" s="31"/>
      <c r="I86" s="31"/>
      <c r="J86" s="31"/>
    </row>
    <row r="87" spans="2:22" ht="15.95" customHeight="1" x14ac:dyDescent="0.25">
      <c r="B87" s="220">
        <v>18</v>
      </c>
      <c r="C87" s="179">
        <v>2.9750000000000001</v>
      </c>
      <c r="D87" s="227">
        <f t="shared" si="0"/>
        <v>2.9750000000000001</v>
      </c>
      <c r="F87" s="173"/>
      <c r="G87" s="31"/>
      <c r="H87" s="31"/>
      <c r="I87" s="31"/>
      <c r="J87" s="31"/>
    </row>
    <row r="88" spans="2:22" ht="15.95" customHeight="1" thickBot="1" x14ac:dyDescent="0.3">
      <c r="B88" s="222">
        <v>19</v>
      </c>
      <c r="C88" s="180">
        <v>3.01</v>
      </c>
      <c r="D88" s="229">
        <f t="shared" si="0"/>
        <v>2.9950000000000001</v>
      </c>
      <c r="F88" s="173"/>
      <c r="G88" s="31"/>
      <c r="H88" s="31"/>
      <c r="I88" s="31"/>
      <c r="J88" s="31"/>
    </row>
    <row r="89" spans="2:22" ht="15.95" customHeight="1" x14ac:dyDescent="0.2">
      <c r="B89" s="34"/>
      <c r="C89" s="172"/>
      <c r="D89" s="34"/>
      <c r="E89" s="34"/>
      <c r="F89" s="173"/>
      <c r="G89" s="31"/>
      <c r="H89" s="31"/>
      <c r="I89" s="31"/>
      <c r="J89" s="31"/>
    </row>
    <row r="90" spans="2:22" ht="15.75" thickBot="1" x14ac:dyDescent="0.25">
      <c r="B90" s="174"/>
      <c r="C90" s="174"/>
      <c r="D90" s="174"/>
      <c r="E90" s="174"/>
      <c r="F90" s="174"/>
    </row>
    <row r="91" spans="2:22" ht="20.100000000000001" customHeight="1" thickBot="1" x14ac:dyDescent="0.35">
      <c r="B91" s="495" t="s">
        <v>250</v>
      </c>
      <c r="C91" s="495"/>
      <c r="D91" s="495"/>
      <c r="E91" s="495"/>
      <c r="F91" s="20"/>
      <c r="G91" s="20"/>
      <c r="H91" s="20"/>
      <c r="I91" s="64"/>
      <c r="L91" s="480" t="s">
        <v>326</v>
      </c>
      <c r="M91" s="481"/>
      <c r="N91" s="481"/>
      <c r="O91" s="481"/>
      <c r="P91" s="481"/>
      <c r="Q91" s="482"/>
      <c r="R91" s="239"/>
      <c r="S91" s="239"/>
      <c r="T91" s="239"/>
      <c r="U91" s="239"/>
      <c r="V91" s="239"/>
    </row>
    <row r="92" spans="2:22" s="89" customFormat="1" ht="17.25" thickBot="1" x14ac:dyDescent="0.3">
      <c r="B92" s="15" t="s">
        <v>68</v>
      </c>
      <c r="C92" s="16" t="s">
        <v>69</v>
      </c>
      <c r="D92" s="149" t="s">
        <v>151</v>
      </c>
      <c r="E92" s="16" t="s">
        <v>70</v>
      </c>
      <c r="F92" s="17" t="s">
        <v>71</v>
      </c>
      <c r="G92" s="20"/>
      <c r="H92" s="20"/>
      <c r="I92" s="64"/>
      <c r="J92" s="14"/>
      <c r="K92" s="14"/>
      <c r="L92" s="483" t="s">
        <v>114</v>
      </c>
      <c r="M92" s="477" t="s">
        <v>156</v>
      </c>
      <c r="N92" s="478"/>
      <c r="O92" s="478"/>
      <c r="P92" s="478"/>
      <c r="Q92" s="479"/>
      <c r="R92" s="23"/>
      <c r="S92" s="23"/>
      <c r="T92" s="23"/>
      <c r="U92" s="23"/>
      <c r="V92" s="23"/>
    </row>
    <row r="93" spans="2:22" s="31" customFormat="1" ht="15.95" customHeight="1" thickTop="1" thickBot="1" x14ac:dyDescent="0.3">
      <c r="B93" s="125">
        <f>MIN(M94:Q108)</f>
        <v>50</v>
      </c>
      <c r="C93" s="126">
        <f>MAX(M94:Q108)</f>
        <v>50</v>
      </c>
      <c r="D93" s="151">
        <f>AVERAGE(M94:Q108)</f>
        <v>50</v>
      </c>
      <c r="E93" s="126">
        <f>C93-B93</f>
        <v>0</v>
      </c>
      <c r="F93" s="92">
        <f>_xlfn.STDEV.P(M94:Q108)</f>
        <v>0</v>
      </c>
      <c r="G93" s="20"/>
      <c r="H93" s="20"/>
      <c r="I93" s="64"/>
      <c r="J93" s="14"/>
      <c r="K93" s="14"/>
      <c r="L93" s="484"/>
      <c r="M93" s="127">
        <v>1</v>
      </c>
      <c r="N93" s="127">
        <v>2</v>
      </c>
      <c r="O93" s="127">
        <v>3</v>
      </c>
      <c r="P93" s="127">
        <v>4</v>
      </c>
      <c r="Q93" s="128">
        <v>5</v>
      </c>
      <c r="R93" s="236"/>
      <c r="S93" s="236"/>
      <c r="T93" s="236"/>
      <c r="U93" s="236"/>
      <c r="V93" s="236"/>
    </row>
    <row r="94" spans="2:22" s="31" customFormat="1" ht="15.95" customHeight="1" x14ac:dyDescent="0.2">
      <c r="B94" s="20"/>
      <c r="C94" s="20"/>
      <c r="D94" s="124"/>
      <c r="E94" s="124"/>
      <c r="F94" s="20"/>
      <c r="G94" s="20"/>
      <c r="H94" s="20"/>
      <c r="I94" s="64"/>
      <c r="J94" s="14"/>
      <c r="K94" s="14"/>
      <c r="L94" s="129">
        <v>1</v>
      </c>
      <c r="M94" s="130">
        <v>50</v>
      </c>
      <c r="N94" s="130">
        <v>50</v>
      </c>
      <c r="O94" s="130">
        <v>50</v>
      </c>
      <c r="P94" s="130">
        <v>50</v>
      </c>
      <c r="Q94" s="131">
        <v>50</v>
      </c>
      <c r="R94" s="235"/>
      <c r="S94" s="235"/>
      <c r="T94" s="235"/>
      <c r="U94" s="235"/>
      <c r="V94" s="235"/>
    </row>
    <row r="95" spans="2:22" s="31" customFormat="1" ht="15.95" customHeight="1" x14ac:dyDescent="0.2">
      <c r="B95" s="20"/>
      <c r="C95" s="20"/>
      <c r="D95" s="124"/>
      <c r="E95" s="124"/>
      <c r="F95" s="20"/>
      <c r="G95" s="20"/>
      <c r="H95" s="20"/>
      <c r="I95" s="64"/>
      <c r="J95" s="14"/>
      <c r="K95" s="14"/>
      <c r="L95" s="129">
        <v>2</v>
      </c>
      <c r="M95" s="130">
        <v>50</v>
      </c>
      <c r="N95" s="130">
        <v>50</v>
      </c>
      <c r="O95" s="130">
        <v>50</v>
      </c>
      <c r="P95" s="130">
        <v>50</v>
      </c>
      <c r="Q95" s="131">
        <v>50</v>
      </c>
      <c r="R95" s="235"/>
      <c r="S95" s="235"/>
      <c r="T95" s="235"/>
      <c r="U95" s="235"/>
      <c r="V95" s="235"/>
    </row>
    <row r="96" spans="2:22" s="31" customFormat="1" ht="15.95" customHeight="1" x14ac:dyDescent="0.2">
      <c r="B96" s="20"/>
      <c r="C96" s="20"/>
      <c r="D96" s="124"/>
      <c r="E96" s="124"/>
      <c r="F96" s="20"/>
      <c r="G96" s="20"/>
      <c r="H96" s="20"/>
      <c r="I96" s="64"/>
      <c r="J96" s="14"/>
      <c r="K96" s="14"/>
      <c r="L96" s="129">
        <v>3</v>
      </c>
      <c r="M96" s="130">
        <v>50</v>
      </c>
      <c r="N96" s="130">
        <v>50</v>
      </c>
      <c r="O96" s="130">
        <v>50</v>
      </c>
      <c r="P96" s="130">
        <v>50</v>
      </c>
      <c r="Q96" s="131">
        <v>50</v>
      </c>
      <c r="R96" s="235"/>
      <c r="S96" s="235"/>
      <c r="T96" s="235"/>
      <c r="U96" s="235"/>
      <c r="V96" s="235"/>
    </row>
    <row r="97" spans="2:22" s="31" customFormat="1" ht="15.95" customHeight="1" x14ac:dyDescent="0.2">
      <c r="B97" s="20"/>
      <c r="C97" s="20"/>
      <c r="D97" s="124"/>
      <c r="E97" s="124"/>
      <c r="F97" s="20"/>
      <c r="G97" s="20"/>
      <c r="H97" s="20"/>
      <c r="I97" s="64"/>
      <c r="J97" s="14"/>
      <c r="K97" s="14"/>
      <c r="L97" s="129">
        <v>4</v>
      </c>
      <c r="M97" s="132">
        <v>50</v>
      </c>
      <c r="N97" s="132">
        <v>50</v>
      </c>
      <c r="O97" s="132">
        <v>50</v>
      </c>
      <c r="P97" s="132">
        <v>50</v>
      </c>
      <c r="Q97" s="133">
        <v>50</v>
      </c>
      <c r="R97" s="235"/>
      <c r="S97" s="235"/>
      <c r="T97" s="235"/>
      <c r="U97" s="235"/>
      <c r="V97" s="235"/>
    </row>
    <row r="98" spans="2:22" s="31" customFormat="1" ht="15.95" customHeight="1" x14ac:dyDescent="0.2">
      <c r="B98" s="20"/>
      <c r="C98" s="20"/>
      <c r="D98" s="124"/>
      <c r="E98" s="124"/>
      <c r="F98" s="20"/>
      <c r="G98" s="20"/>
      <c r="H98" s="20"/>
      <c r="I98" s="64"/>
      <c r="J98" s="14"/>
      <c r="K98" s="14"/>
      <c r="L98" s="129">
        <v>5</v>
      </c>
      <c r="M98" s="132">
        <v>50</v>
      </c>
      <c r="N98" s="132">
        <v>50</v>
      </c>
      <c r="O98" s="132">
        <v>50</v>
      </c>
      <c r="P98" s="132">
        <v>50</v>
      </c>
      <c r="Q98" s="133">
        <v>50</v>
      </c>
      <c r="R98" s="235"/>
      <c r="S98" s="235"/>
      <c r="T98" s="235"/>
      <c r="U98" s="235"/>
      <c r="V98" s="235"/>
    </row>
    <row r="99" spans="2:22" s="31" customFormat="1" ht="15.95" customHeight="1" x14ac:dyDescent="0.2">
      <c r="B99" s="20"/>
      <c r="C99" s="20"/>
      <c r="D99" s="124"/>
      <c r="E99" s="124"/>
      <c r="F99" s="20"/>
      <c r="G99" s="20"/>
      <c r="H99" s="20"/>
      <c r="I99" s="64"/>
      <c r="J99" s="14"/>
      <c r="K99" s="14"/>
      <c r="L99" s="129">
        <v>6</v>
      </c>
      <c r="M99" s="132">
        <v>50</v>
      </c>
      <c r="N99" s="132">
        <v>50</v>
      </c>
      <c r="O99" s="132">
        <v>50</v>
      </c>
      <c r="P99" s="132">
        <v>50</v>
      </c>
      <c r="Q99" s="133">
        <v>50</v>
      </c>
      <c r="R99" s="235"/>
      <c r="S99" s="235"/>
      <c r="T99" s="235"/>
      <c r="U99" s="235"/>
      <c r="V99" s="235"/>
    </row>
    <row r="100" spans="2:22" s="31" customFormat="1" ht="15.95" customHeight="1" x14ac:dyDescent="0.2">
      <c r="B100" s="20"/>
      <c r="C100" s="20"/>
      <c r="D100" s="124"/>
      <c r="E100" s="124"/>
      <c r="F100" s="20"/>
      <c r="G100" s="20"/>
      <c r="H100" s="20"/>
      <c r="I100" s="64"/>
      <c r="J100" s="14"/>
      <c r="K100" s="14"/>
      <c r="L100" s="129">
        <v>7</v>
      </c>
      <c r="M100" s="132">
        <v>50</v>
      </c>
      <c r="N100" s="132">
        <v>50</v>
      </c>
      <c r="O100" s="132">
        <v>50</v>
      </c>
      <c r="P100" s="132">
        <v>50</v>
      </c>
      <c r="Q100" s="133">
        <v>50</v>
      </c>
      <c r="R100" s="235"/>
      <c r="S100" s="235"/>
      <c r="T100" s="235"/>
      <c r="U100" s="235"/>
      <c r="V100" s="235"/>
    </row>
    <row r="101" spans="2:22" s="31" customFormat="1" ht="15.95" customHeight="1" x14ac:dyDescent="0.2">
      <c r="B101" s="20"/>
      <c r="C101" s="20"/>
      <c r="D101" s="124"/>
      <c r="E101" s="124"/>
      <c r="F101" s="20"/>
      <c r="G101" s="20"/>
      <c r="H101" s="20"/>
      <c r="I101" s="64"/>
      <c r="J101" s="14"/>
      <c r="K101" s="14"/>
      <c r="L101" s="129">
        <v>8</v>
      </c>
      <c r="M101" s="132">
        <v>50</v>
      </c>
      <c r="N101" s="132">
        <v>50</v>
      </c>
      <c r="O101" s="132">
        <v>50</v>
      </c>
      <c r="P101" s="132">
        <v>50</v>
      </c>
      <c r="Q101" s="133">
        <v>50</v>
      </c>
      <c r="R101" s="235"/>
      <c r="S101" s="235"/>
      <c r="T101" s="235"/>
      <c r="U101" s="235"/>
      <c r="V101" s="235"/>
    </row>
    <row r="102" spans="2:22" s="31" customFormat="1" ht="15.95" customHeight="1" x14ac:dyDescent="0.2">
      <c r="B102" s="20"/>
      <c r="C102" s="20"/>
      <c r="D102" s="124"/>
      <c r="E102" s="124"/>
      <c r="F102" s="20"/>
      <c r="G102" s="20"/>
      <c r="H102" s="20"/>
      <c r="I102" s="64"/>
      <c r="J102" s="14"/>
      <c r="K102" s="14"/>
      <c r="L102" s="129">
        <v>9</v>
      </c>
      <c r="M102" s="132">
        <v>50</v>
      </c>
      <c r="N102" s="132">
        <v>50</v>
      </c>
      <c r="O102" s="132">
        <v>50</v>
      </c>
      <c r="P102" s="132">
        <v>50</v>
      </c>
      <c r="Q102" s="133">
        <v>50</v>
      </c>
      <c r="R102" s="235"/>
      <c r="S102" s="235"/>
      <c r="T102" s="235"/>
      <c r="U102" s="235"/>
      <c r="V102" s="235"/>
    </row>
    <row r="103" spans="2:22" s="31" customFormat="1" ht="15.95" customHeight="1" x14ac:dyDescent="0.2">
      <c r="B103" s="20"/>
      <c r="C103" s="20"/>
      <c r="D103" s="124"/>
      <c r="E103" s="124"/>
      <c r="F103" s="20"/>
      <c r="G103" s="20"/>
      <c r="H103" s="20"/>
      <c r="I103" s="64"/>
      <c r="J103" s="14"/>
      <c r="K103" s="14"/>
      <c r="L103" s="129">
        <v>10</v>
      </c>
      <c r="M103" s="132">
        <v>50</v>
      </c>
      <c r="N103" s="132">
        <v>50</v>
      </c>
      <c r="O103" s="132">
        <v>50</v>
      </c>
      <c r="P103" s="132">
        <v>50</v>
      </c>
      <c r="Q103" s="133">
        <v>50</v>
      </c>
      <c r="R103" s="235"/>
      <c r="S103" s="235"/>
      <c r="T103" s="235"/>
      <c r="U103" s="235"/>
      <c r="V103" s="235"/>
    </row>
    <row r="104" spans="2:22" s="31" customFormat="1" ht="15.95" customHeight="1" x14ac:dyDescent="0.2">
      <c r="B104" s="20"/>
      <c r="C104" s="20"/>
      <c r="D104" s="124"/>
      <c r="E104" s="124"/>
      <c r="F104" s="20"/>
      <c r="G104" s="20"/>
      <c r="H104" s="20"/>
      <c r="I104" s="64"/>
      <c r="J104" s="14"/>
      <c r="K104" s="14"/>
      <c r="L104" s="129">
        <v>11</v>
      </c>
      <c r="M104" s="132">
        <v>50</v>
      </c>
      <c r="N104" s="132">
        <v>50</v>
      </c>
      <c r="O104" s="132">
        <v>50</v>
      </c>
      <c r="P104" s="132">
        <v>50</v>
      </c>
      <c r="Q104" s="133">
        <v>50</v>
      </c>
      <c r="R104" s="235"/>
      <c r="S104" s="235"/>
      <c r="T104" s="235"/>
      <c r="U104" s="235"/>
      <c r="V104" s="235"/>
    </row>
    <row r="105" spans="2:22" s="31" customFormat="1" ht="15.95" customHeight="1" x14ac:dyDescent="0.2">
      <c r="B105" s="20"/>
      <c r="C105" s="20"/>
      <c r="D105" s="124"/>
      <c r="E105" s="124"/>
      <c r="F105" s="20"/>
      <c r="G105" s="20"/>
      <c r="H105" s="20"/>
      <c r="I105" s="64"/>
      <c r="J105" s="14"/>
      <c r="K105" s="14"/>
      <c r="L105" s="129">
        <v>12</v>
      </c>
      <c r="M105" s="132">
        <v>50</v>
      </c>
      <c r="N105" s="132">
        <v>50</v>
      </c>
      <c r="O105" s="132">
        <v>50</v>
      </c>
      <c r="P105" s="132">
        <v>50</v>
      </c>
      <c r="Q105" s="133">
        <v>50</v>
      </c>
      <c r="R105" s="235"/>
      <c r="S105" s="235"/>
      <c r="T105" s="235"/>
      <c r="U105" s="235"/>
      <c r="V105" s="235"/>
    </row>
    <row r="106" spans="2:22" s="31" customFormat="1" ht="15.95" customHeight="1" x14ac:dyDescent="0.2">
      <c r="B106" s="20"/>
      <c r="C106" s="20"/>
      <c r="D106" s="124"/>
      <c r="E106" s="124"/>
      <c r="F106" s="20"/>
      <c r="G106" s="20"/>
      <c r="H106" s="20"/>
      <c r="I106" s="64"/>
      <c r="J106" s="14"/>
      <c r="K106" s="14"/>
      <c r="L106" s="129">
        <v>13</v>
      </c>
      <c r="M106" s="132">
        <v>50</v>
      </c>
      <c r="N106" s="132">
        <v>50</v>
      </c>
      <c r="O106" s="132">
        <v>50</v>
      </c>
      <c r="P106" s="132">
        <v>50</v>
      </c>
      <c r="Q106" s="133">
        <v>50</v>
      </c>
      <c r="R106" s="235"/>
      <c r="S106" s="235"/>
      <c r="T106" s="235"/>
      <c r="U106" s="235"/>
      <c r="V106" s="235"/>
    </row>
    <row r="107" spans="2:22" s="31" customFormat="1" ht="15.95" customHeight="1" x14ac:dyDescent="0.2">
      <c r="B107" s="20"/>
      <c r="C107" s="20"/>
      <c r="D107" s="124"/>
      <c r="E107" s="124"/>
      <c r="F107" s="20"/>
      <c r="G107" s="20"/>
      <c r="H107" s="20"/>
      <c r="I107" s="64"/>
      <c r="J107" s="14"/>
      <c r="K107" s="14"/>
      <c r="L107" s="129">
        <v>14</v>
      </c>
      <c r="M107" s="132">
        <v>50</v>
      </c>
      <c r="N107" s="132">
        <v>50</v>
      </c>
      <c r="O107" s="132">
        <v>50</v>
      </c>
      <c r="P107" s="132">
        <v>50</v>
      </c>
      <c r="Q107" s="133">
        <v>50</v>
      </c>
      <c r="R107" s="235"/>
      <c r="S107" s="235"/>
      <c r="T107" s="235"/>
      <c r="U107" s="235"/>
      <c r="V107" s="235"/>
    </row>
    <row r="108" spans="2:22" s="31" customFormat="1" ht="15.95" customHeight="1" thickBot="1" x14ac:dyDescent="0.25">
      <c r="B108" s="20"/>
      <c r="C108" s="20"/>
      <c r="D108" s="124"/>
      <c r="E108" s="124"/>
      <c r="F108" s="20"/>
      <c r="G108" s="20"/>
      <c r="H108" s="20"/>
      <c r="I108" s="64"/>
      <c r="J108" s="14"/>
      <c r="K108" s="14"/>
      <c r="L108" s="134">
        <v>15</v>
      </c>
      <c r="M108" s="237">
        <v>50</v>
      </c>
      <c r="N108" s="237">
        <v>50</v>
      </c>
      <c r="O108" s="237">
        <v>50</v>
      </c>
      <c r="P108" s="237">
        <v>50</v>
      </c>
      <c r="Q108" s="238">
        <v>50</v>
      </c>
      <c r="R108" s="235"/>
      <c r="S108" s="235"/>
      <c r="T108" s="235"/>
      <c r="U108" s="235"/>
      <c r="V108" s="235"/>
    </row>
    <row r="109" spans="2:22" s="31" customFormat="1" ht="15.95" customHeight="1" x14ac:dyDescent="0.2">
      <c r="B109" s="20"/>
      <c r="C109" s="20"/>
      <c r="D109" s="124"/>
      <c r="E109" s="124"/>
      <c r="F109" s="20"/>
      <c r="G109" s="20"/>
      <c r="H109" s="20"/>
      <c r="I109" s="64"/>
      <c r="J109" s="14"/>
      <c r="K109" s="14"/>
      <c r="L109" s="234"/>
      <c r="M109" s="235"/>
      <c r="N109" s="235"/>
      <c r="O109" s="235"/>
      <c r="P109" s="235"/>
      <c r="Q109" s="235"/>
      <c r="R109" s="235"/>
      <c r="S109" s="235"/>
      <c r="T109" s="235"/>
      <c r="U109" s="235"/>
      <c r="V109" s="235"/>
    </row>
    <row r="110" spans="2:22" s="31" customFormat="1" ht="15.95" customHeight="1" x14ac:dyDescent="0.2">
      <c r="B110" s="20"/>
      <c r="C110" s="20"/>
      <c r="D110" s="124"/>
      <c r="E110" s="124"/>
      <c r="F110" s="20"/>
      <c r="G110" s="20"/>
      <c r="H110" s="20"/>
      <c r="I110" s="64"/>
      <c r="J110" s="14"/>
      <c r="K110" s="14"/>
      <c r="L110" s="234"/>
      <c r="M110" s="235"/>
      <c r="N110" s="235"/>
      <c r="O110" s="235"/>
      <c r="P110" s="235"/>
      <c r="Q110" s="235"/>
      <c r="R110" s="235"/>
      <c r="S110" s="235"/>
      <c r="T110" s="235"/>
      <c r="U110" s="235"/>
      <c r="V110" s="235"/>
    </row>
    <row r="111" spans="2:22" s="31" customFormat="1" ht="15.95" customHeight="1" x14ac:dyDescent="0.2">
      <c r="B111" s="20"/>
      <c r="C111" s="20"/>
      <c r="D111" s="124"/>
      <c r="E111" s="124"/>
      <c r="F111" s="20"/>
      <c r="G111" s="20"/>
      <c r="H111" s="20"/>
      <c r="I111" s="64"/>
      <c r="J111" s="14"/>
      <c r="K111" s="14"/>
      <c r="L111" s="234"/>
      <c r="M111" s="235"/>
      <c r="N111" s="235"/>
      <c r="O111" s="235"/>
      <c r="P111" s="235"/>
      <c r="Q111" s="235"/>
      <c r="R111" s="235"/>
      <c r="S111" s="235"/>
      <c r="T111" s="235"/>
      <c r="U111" s="235"/>
      <c r="V111" s="235"/>
    </row>
    <row r="112" spans="2:22" s="31" customFormat="1" ht="15.95" customHeight="1" x14ac:dyDescent="0.2">
      <c r="B112" s="20"/>
      <c r="C112" s="20"/>
      <c r="D112" s="124"/>
      <c r="E112" s="124"/>
      <c r="F112" s="20"/>
      <c r="G112" s="20"/>
      <c r="H112" s="20"/>
      <c r="I112" s="64"/>
      <c r="J112" s="14"/>
      <c r="K112" s="14"/>
      <c r="L112" s="234"/>
      <c r="M112" s="235"/>
      <c r="N112" s="235"/>
      <c r="O112" s="235"/>
      <c r="P112" s="235"/>
      <c r="Q112" s="235"/>
      <c r="R112" s="235"/>
      <c r="S112" s="235"/>
      <c r="T112" s="235"/>
      <c r="U112" s="235"/>
      <c r="V112" s="235"/>
    </row>
    <row r="113" spans="2:22" s="31" customFormat="1" ht="15.95" customHeight="1" x14ac:dyDescent="0.2">
      <c r="B113" s="20"/>
      <c r="C113" s="20"/>
      <c r="D113" s="124"/>
      <c r="E113" s="124"/>
      <c r="F113" s="20"/>
      <c r="G113" s="20"/>
      <c r="H113" s="20"/>
      <c r="I113" s="64"/>
      <c r="J113" s="14"/>
      <c r="K113" s="14"/>
      <c r="L113" s="234"/>
      <c r="M113" s="235"/>
      <c r="N113" s="235"/>
      <c r="O113" s="235"/>
      <c r="P113" s="235"/>
      <c r="Q113" s="235"/>
      <c r="R113" s="235"/>
      <c r="S113" s="235"/>
      <c r="T113" s="235"/>
      <c r="U113" s="235"/>
      <c r="V113" s="235"/>
    </row>
    <row r="114" spans="2:22" s="31" customFormat="1" ht="15.95" customHeight="1" x14ac:dyDescent="0.2">
      <c r="B114" s="20"/>
      <c r="C114" s="20"/>
      <c r="D114" s="124"/>
      <c r="E114" s="124"/>
      <c r="F114" s="20"/>
      <c r="G114" s="20"/>
      <c r="H114" s="20"/>
      <c r="I114" s="6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</row>
    <row r="115" spans="2:22" ht="123.95" customHeight="1" x14ac:dyDescent="0.2">
      <c r="B115" s="22"/>
      <c r="C115" s="22"/>
      <c r="D115" s="22"/>
      <c r="E115" s="22"/>
      <c r="F115" s="22"/>
      <c r="G115" s="22"/>
      <c r="H115" s="22"/>
      <c r="I115" s="22"/>
      <c r="J115" s="22"/>
      <c r="K115" s="22"/>
    </row>
    <row r="116" spans="2:22" ht="15.95" customHeight="1" x14ac:dyDescent="0.2">
      <c r="B116" s="22"/>
      <c r="C116" s="22"/>
      <c r="D116" s="22"/>
      <c r="E116" s="22"/>
      <c r="F116" s="22"/>
      <c r="G116" s="22"/>
      <c r="H116" s="22"/>
      <c r="I116" s="22"/>
      <c r="J116" s="22"/>
      <c r="K116" s="22"/>
    </row>
    <row r="117" spans="2:22" ht="15.95" customHeight="1" x14ac:dyDescent="0.2">
      <c r="B117" s="22"/>
      <c r="C117" s="22"/>
      <c r="D117" s="22"/>
      <c r="E117" s="22"/>
      <c r="F117" s="22"/>
      <c r="G117" s="22"/>
      <c r="H117" s="22"/>
      <c r="I117" s="22"/>
      <c r="J117" s="22"/>
      <c r="K117" s="22"/>
    </row>
    <row r="118" spans="2:22" ht="15.75" thickBot="1" x14ac:dyDescent="0.25">
      <c r="B118" s="20"/>
      <c r="C118" s="20"/>
      <c r="D118" s="20"/>
    </row>
    <row r="119" spans="2:22" ht="39" customHeight="1" thickBot="1" x14ac:dyDescent="0.35">
      <c r="B119" s="491" t="s">
        <v>203</v>
      </c>
      <c r="C119" s="492"/>
      <c r="D119" s="19"/>
    </row>
    <row r="120" spans="2:22" ht="17.25" thickBot="1" x14ac:dyDescent="0.3">
      <c r="B120" s="24" t="s">
        <v>47</v>
      </c>
      <c r="C120" s="42" t="s">
        <v>322</v>
      </c>
      <c r="D120" s="21"/>
      <c r="E120" s="15" t="s">
        <v>68</v>
      </c>
      <c r="F120" s="16" t="s">
        <v>69</v>
      </c>
      <c r="G120" s="149" t="s">
        <v>151</v>
      </c>
      <c r="H120" s="16" t="s">
        <v>70</v>
      </c>
      <c r="I120" s="17" t="s">
        <v>71</v>
      </c>
    </row>
    <row r="121" spans="2:22" s="31" customFormat="1" ht="16.5" thickTop="1" thickBot="1" x14ac:dyDescent="0.3">
      <c r="B121" s="27">
        <v>1</v>
      </c>
      <c r="C121" s="33">
        <v>110</v>
      </c>
      <c r="D121" s="34"/>
      <c r="E121" s="102">
        <f>MIN(C121:C180)</f>
        <v>87</v>
      </c>
      <c r="F121" s="91">
        <f>MAX(C121:C180)</f>
        <v>115</v>
      </c>
      <c r="G121" s="150">
        <f>AVERAGE(C121:C180)</f>
        <v>105.85</v>
      </c>
      <c r="H121" s="91">
        <f>F121-E121</f>
        <v>28</v>
      </c>
      <c r="I121" s="92">
        <f>_xlfn.STDEV.S(C121:C180)</f>
        <v>6.1721764971413782</v>
      </c>
    </row>
    <row r="122" spans="2:22" s="31" customFormat="1" ht="14.25" x14ac:dyDescent="0.2">
      <c r="B122" s="28">
        <v>2</v>
      </c>
      <c r="C122" s="32">
        <v>110</v>
      </c>
      <c r="D122" s="34" t="s">
        <v>458</v>
      </c>
      <c r="E122" s="31">
        <v>80</v>
      </c>
      <c r="F122" s="31">
        <v>120</v>
      </c>
    </row>
    <row r="123" spans="2:22" s="31" customFormat="1" ht="14.25" x14ac:dyDescent="0.2">
      <c r="B123" s="28">
        <v>3</v>
      </c>
      <c r="C123" s="32">
        <v>112</v>
      </c>
      <c r="D123" s="34"/>
    </row>
    <row r="124" spans="2:22" s="31" customFormat="1" ht="14.25" x14ac:dyDescent="0.2">
      <c r="B124" s="35">
        <v>4</v>
      </c>
      <c r="C124" s="32">
        <v>104</v>
      </c>
      <c r="D124" s="34"/>
    </row>
    <row r="125" spans="2:22" s="31" customFormat="1" ht="14.25" x14ac:dyDescent="0.2">
      <c r="B125" s="35">
        <v>5</v>
      </c>
      <c r="C125" s="32">
        <v>114</v>
      </c>
      <c r="D125" s="34"/>
    </row>
    <row r="126" spans="2:22" s="31" customFormat="1" ht="14.25" x14ac:dyDescent="0.2">
      <c r="B126" s="35">
        <v>6</v>
      </c>
      <c r="C126" s="32">
        <v>101</v>
      </c>
      <c r="D126" s="34"/>
    </row>
    <row r="127" spans="2:22" s="31" customFormat="1" ht="14.25" x14ac:dyDescent="0.2">
      <c r="B127" s="35">
        <v>7</v>
      </c>
      <c r="C127" s="32">
        <v>100</v>
      </c>
      <c r="D127" s="34"/>
    </row>
    <row r="128" spans="2:22" s="31" customFormat="1" ht="14.25" x14ac:dyDescent="0.2">
      <c r="B128" s="35">
        <v>8</v>
      </c>
      <c r="C128" s="32">
        <v>111</v>
      </c>
      <c r="D128" s="34"/>
    </row>
    <row r="129" spans="2:4" s="31" customFormat="1" ht="14.25" x14ac:dyDescent="0.2">
      <c r="B129" s="35">
        <v>9</v>
      </c>
      <c r="C129" s="32">
        <v>110</v>
      </c>
      <c r="D129" s="34"/>
    </row>
    <row r="130" spans="2:4" s="31" customFormat="1" ht="14.25" x14ac:dyDescent="0.2">
      <c r="B130" s="35">
        <v>10</v>
      </c>
      <c r="C130" s="32">
        <v>87</v>
      </c>
      <c r="D130" s="34"/>
    </row>
    <row r="131" spans="2:4" s="31" customFormat="1" ht="14.25" x14ac:dyDescent="0.2">
      <c r="B131" s="35">
        <v>11</v>
      </c>
      <c r="C131" s="32">
        <v>107</v>
      </c>
      <c r="D131" s="34"/>
    </row>
    <row r="132" spans="2:4" s="31" customFormat="1" ht="14.25" x14ac:dyDescent="0.2">
      <c r="B132" s="35">
        <v>12</v>
      </c>
      <c r="C132" s="32">
        <v>104</v>
      </c>
      <c r="D132" s="34"/>
    </row>
    <row r="133" spans="2:4" s="31" customFormat="1" ht="14.25" x14ac:dyDescent="0.2">
      <c r="B133" s="35">
        <v>13</v>
      </c>
      <c r="C133" s="32">
        <v>100</v>
      </c>
      <c r="D133" s="34"/>
    </row>
    <row r="134" spans="2:4" s="31" customFormat="1" ht="14.25" x14ac:dyDescent="0.2">
      <c r="B134" s="35">
        <v>14</v>
      </c>
      <c r="C134" s="32">
        <v>97</v>
      </c>
      <c r="D134" s="34"/>
    </row>
    <row r="135" spans="2:4" s="31" customFormat="1" ht="14.25" x14ac:dyDescent="0.2">
      <c r="B135" s="35">
        <v>15</v>
      </c>
      <c r="C135" s="32">
        <v>100</v>
      </c>
      <c r="D135" s="34"/>
    </row>
    <row r="136" spans="2:4" s="31" customFormat="1" ht="14.25" x14ac:dyDescent="0.2">
      <c r="B136" s="35">
        <v>16</v>
      </c>
      <c r="C136" s="32">
        <v>99</v>
      </c>
      <c r="D136" s="34"/>
    </row>
    <row r="137" spans="2:4" s="31" customFormat="1" ht="14.25" x14ac:dyDescent="0.2">
      <c r="B137" s="35">
        <v>17</v>
      </c>
      <c r="C137" s="32">
        <v>105</v>
      </c>
      <c r="D137" s="34"/>
    </row>
    <row r="138" spans="2:4" s="31" customFormat="1" ht="14.25" x14ac:dyDescent="0.2">
      <c r="B138" s="35">
        <v>18</v>
      </c>
      <c r="C138" s="32">
        <v>103</v>
      </c>
      <c r="D138" s="34"/>
    </row>
    <row r="139" spans="2:4" s="31" customFormat="1" ht="14.25" x14ac:dyDescent="0.2">
      <c r="B139" s="35">
        <v>19</v>
      </c>
      <c r="C139" s="32">
        <v>114</v>
      </c>
      <c r="D139" s="34"/>
    </row>
    <row r="140" spans="2:4" s="31" customFormat="1" ht="14.25" x14ac:dyDescent="0.2">
      <c r="B140" s="35">
        <v>20</v>
      </c>
      <c r="C140" s="32">
        <v>109</v>
      </c>
      <c r="D140" s="34"/>
    </row>
    <row r="141" spans="2:4" s="31" customFormat="1" ht="14.25" x14ac:dyDescent="0.2">
      <c r="B141" s="35">
        <v>21</v>
      </c>
      <c r="C141" s="32">
        <v>100</v>
      </c>
      <c r="D141" s="34"/>
    </row>
    <row r="142" spans="2:4" s="31" customFormat="1" ht="14.25" x14ac:dyDescent="0.2">
      <c r="B142" s="35">
        <v>22</v>
      </c>
      <c r="C142" s="32">
        <v>111</v>
      </c>
      <c r="D142" s="34"/>
    </row>
    <row r="143" spans="2:4" s="31" customFormat="1" ht="14.25" x14ac:dyDescent="0.2">
      <c r="B143" s="35">
        <v>23</v>
      </c>
      <c r="C143" s="32">
        <v>100</v>
      </c>
      <c r="D143" s="34"/>
    </row>
    <row r="144" spans="2:4" s="31" customFormat="1" ht="14.25" x14ac:dyDescent="0.2">
      <c r="B144" s="35">
        <v>24</v>
      </c>
      <c r="C144" s="32">
        <v>92</v>
      </c>
      <c r="D144" s="34"/>
    </row>
    <row r="145" spans="2:10" s="31" customFormat="1" ht="14.25" x14ac:dyDescent="0.2">
      <c r="B145" s="35">
        <v>25</v>
      </c>
      <c r="C145" s="32">
        <v>112</v>
      </c>
      <c r="D145" s="34"/>
    </row>
    <row r="146" spans="2:10" s="31" customFormat="1" ht="14.25" x14ac:dyDescent="0.2">
      <c r="B146" s="35">
        <v>26</v>
      </c>
      <c r="C146" s="32">
        <v>115</v>
      </c>
      <c r="D146" s="34"/>
    </row>
    <row r="147" spans="2:10" s="31" customFormat="1" ht="14.25" x14ac:dyDescent="0.2">
      <c r="B147" s="35">
        <v>27</v>
      </c>
      <c r="C147" s="32">
        <v>110</v>
      </c>
      <c r="D147" s="34"/>
    </row>
    <row r="148" spans="2:10" s="31" customFormat="1" ht="14.25" x14ac:dyDescent="0.2">
      <c r="B148" s="35">
        <v>28</v>
      </c>
      <c r="C148" s="32">
        <v>110</v>
      </c>
      <c r="D148" s="34"/>
    </row>
    <row r="149" spans="2:10" s="31" customFormat="1" ht="14.25" x14ac:dyDescent="0.2">
      <c r="B149" s="240">
        <v>29</v>
      </c>
      <c r="C149" s="241">
        <v>105</v>
      </c>
      <c r="D149" s="34"/>
    </row>
    <row r="150" spans="2:10" s="31" customFormat="1" x14ac:dyDescent="0.2">
      <c r="B150" s="220">
        <v>30</v>
      </c>
      <c r="C150" s="44">
        <v>108</v>
      </c>
      <c r="D150" s="34"/>
      <c r="F150" s="14"/>
      <c r="G150" s="14"/>
      <c r="H150" s="14"/>
      <c r="I150" s="14"/>
      <c r="J150" s="14"/>
    </row>
    <row r="151" spans="2:10" s="31" customFormat="1" x14ac:dyDescent="0.2">
      <c r="B151" s="220">
        <v>31</v>
      </c>
      <c r="C151" s="44">
        <v>93</v>
      </c>
      <c r="D151" s="34"/>
      <c r="F151" s="14"/>
      <c r="G151" s="14"/>
      <c r="H151" s="14"/>
      <c r="I151" s="14"/>
      <c r="J151" s="14"/>
    </row>
    <row r="152" spans="2:10" s="31" customFormat="1" x14ac:dyDescent="0.2">
      <c r="B152" s="220">
        <v>32</v>
      </c>
      <c r="C152" s="44">
        <v>108</v>
      </c>
      <c r="D152" s="34"/>
      <c r="F152" s="14"/>
      <c r="G152" s="14"/>
      <c r="H152" s="14"/>
      <c r="I152" s="14"/>
      <c r="J152" s="14"/>
    </row>
    <row r="153" spans="2:10" s="31" customFormat="1" x14ac:dyDescent="0.2">
      <c r="B153" s="220">
        <v>33</v>
      </c>
      <c r="C153" s="44">
        <v>113</v>
      </c>
      <c r="D153" s="34"/>
      <c r="F153" s="14"/>
      <c r="G153" s="14"/>
      <c r="H153" s="14"/>
      <c r="I153" s="14"/>
      <c r="J153" s="14"/>
    </row>
    <row r="154" spans="2:10" s="31" customFormat="1" x14ac:dyDescent="0.2">
      <c r="B154" s="220">
        <v>34</v>
      </c>
      <c r="C154" s="44">
        <v>108</v>
      </c>
      <c r="D154" s="34"/>
      <c r="F154" s="14"/>
      <c r="G154" s="14"/>
      <c r="H154" s="14"/>
      <c r="I154" s="14"/>
      <c r="J154" s="14"/>
    </row>
    <row r="155" spans="2:10" s="31" customFormat="1" x14ac:dyDescent="0.2">
      <c r="B155" s="220">
        <v>35</v>
      </c>
      <c r="C155" s="44">
        <v>105</v>
      </c>
      <c r="D155" s="34"/>
      <c r="F155" s="14"/>
      <c r="G155" s="14"/>
      <c r="H155" s="14"/>
      <c r="I155" s="14"/>
      <c r="J155" s="14"/>
    </row>
    <row r="156" spans="2:10" s="31" customFormat="1" x14ac:dyDescent="0.2">
      <c r="B156" s="220">
        <v>36</v>
      </c>
      <c r="C156" s="44">
        <v>109</v>
      </c>
      <c r="D156" s="34"/>
      <c r="F156" s="14"/>
      <c r="G156" s="14"/>
      <c r="H156" s="14"/>
      <c r="I156" s="14"/>
      <c r="J156" s="14"/>
    </row>
    <row r="157" spans="2:10" s="31" customFormat="1" x14ac:dyDescent="0.2">
      <c r="B157" s="220">
        <v>37</v>
      </c>
      <c r="C157" s="44">
        <v>98</v>
      </c>
      <c r="D157" s="34"/>
      <c r="F157" s="14"/>
      <c r="G157" s="14"/>
      <c r="H157" s="14"/>
      <c r="I157" s="14"/>
      <c r="J157" s="14"/>
    </row>
    <row r="158" spans="2:10" s="31" customFormat="1" x14ac:dyDescent="0.2">
      <c r="B158" s="220">
        <v>38</v>
      </c>
      <c r="C158" s="44">
        <v>113</v>
      </c>
      <c r="D158" s="34"/>
      <c r="F158" s="14"/>
      <c r="G158" s="14"/>
      <c r="H158" s="14"/>
      <c r="I158" s="14"/>
      <c r="J158" s="14"/>
    </row>
    <row r="159" spans="2:10" s="31" customFormat="1" x14ac:dyDescent="0.2">
      <c r="B159" s="220">
        <v>39</v>
      </c>
      <c r="C159" s="44">
        <v>106</v>
      </c>
      <c r="D159" s="34"/>
      <c r="F159" s="14"/>
      <c r="G159" s="14"/>
      <c r="H159" s="14"/>
      <c r="I159" s="14"/>
      <c r="J159" s="14"/>
    </row>
    <row r="160" spans="2:10" s="31" customFormat="1" x14ac:dyDescent="0.2">
      <c r="B160" s="220">
        <v>40</v>
      </c>
      <c r="C160" s="44">
        <v>103</v>
      </c>
      <c r="D160" s="34"/>
      <c r="F160" s="14"/>
      <c r="G160" s="14"/>
      <c r="H160" s="14"/>
      <c r="I160" s="14"/>
      <c r="J160" s="14"/>
    </row>
    <row r="161" spans="2:10" s="31" customFormat="1" x14ac:dyDescent="0.2">
      <c r="B161" s="220">
        <v>41</v>
      </c>
      <c r="C161" s="44">
        <v>103</v>
      </c>
      <c r="D161" s="34"/>
      <c r="F161" s="14"/>
      <c r="G161" s="14"/>
      <c r="H161" s="14"/>
      <c r="I161" s="14"/>
      <c r="J161" s="14"/>
    </row>
    <row r="162" spans="2:10" s="31" customFormat="1" x14ac:dyDescent="0.2">
      <c r="B162" s="220">
        <v>42</v>
      </c>
      <c r="C162" s="44">
        <v>112</v>
      </c>
      <c r="D162" s="34"/>
      <c r="F162" s="14"/>
      <c r="G162" s="14"/>
      <c r="H162" s="14"/>
      <c r="I162" s="14"/>
      <c r="J162" s="14"/>
    </row>
    <row r="163" spans="2:10" s="31" customFormat="1" x14ac:dyDescent="0.2">
      <c r="B163" s="220">
        <v>43</v>
      </c>
      <c r="C163" s="44">
        <v>105</v>
      </c>
      <c r="D163" s="34"/>
      <c r="F163" s="14"/>
      <c r="G163" s="14"/>
      <c r="H163" s="14"/>
      <c r="I163" s="14"/>
      <c r="J163" s="14"/>
    </row>
    <row r="164" spans="2:10" s="31" customFormat="1" x14ac:dyDescent="0.2">
      <c r="B164" s="220">
        <v>44</v>
      </c>
      <c r="C164" s="44">
        <v>108</v>
      </c>
      <c r="D164" s="34"/>
      <c r="F164" s="14"/>
      <c r="G164" s="14"/>
      <c r="H164" s="14"/>
      <c r="I164" s="14"/>
      <c r="J164" s="14"/>
    </row>
    <row r="165" spans="2:10" s="31" customFormat="1" x14ac:dyDescent="0.2">
      <c r="B165" s="220">
        <v>45</v>
      </c>
      <c r="C165" s="44">
        <v>114</v>
      </c>
      <c r="D165" s="34"/>
      <c r="F165" s="14"/>
      <c r="G165" s="14"/>
      <c r="H165" s="14"/>
      <c r="I165" s="14"/>
      <c r="J165" s="14"/>
    </row>
    <row r="166" spans="2:10" s="31" customFormat="1" x14ac:dyDescent="0.2">
      <c r="B166" s="220">
        <v>46</v>
      </c>
      <c r="C166" s="44">
        <v>102</v>
      </c>
      <c r="D166" s="34"/>
      <c r="F166" s="14"/>
      <c r="G166" s="14"/>
      <c r="H166" s="14"/>
      <c r="I166" s="14"/>
      <c r="J166" s="14"/>
    </row>
    <row r="167" spans="2:10" s="31" customFormat="1" x14ac:dyDescent="0.2">
      <c r="B167" s="220">
        <v>47</v>
      </c>
      <c r="C167" s="44">
        <v>95</v>
      </c>
      <c r="D167" s="34"/>
      <c r="F167" s="14"/>
      <c r="G167" s="14"/>
      <c r="H167" s="14"/>
      <c r="I167" s="14"/>
      <c r="J167" s="14"/>
    </row>
    <row r="168" spans="2:10" s="31" customFormat="1" x14ac:dyDescent="0.2">
      <c r="B168" s="220">
        <v>48</v>
      </c>
      <c r="C168" s="44">
        <v>110</v>
      </c>
      <c r="D168" s="34"/>
      <c r="F168" s="14"/>
      <c r="G168" s="14"/>
      <c r="H168" s="14"/>
      <c r="I168" s="14"/>
      <c r="J168" s="14"/>
    </row>
    <row r="169" spans="2:10" s="31" customFormat="1" x14ac:dyDescent="0.2">
      <c r="B169" s="220">
        <v>49</v>
      </c>
      <c r="C169" s="44">
        <v>106</v>
      </c>
      <c r="D169" s="34"/>
      <c r="F169" s="14"/>
      <c r="G169" s="14"/>
      <c r="H169" s="14"/>
      <c r="I169" s="14"/>
      <c r="J169" s="14"/>
    </row>
    <row r="170" spans="2:10" s="31" customFormat="1" x14ac:dyDescent="0.2">
      <c r="B170" s="220">
        <v>50</v>
      </c>
      <c r="C170" s="44">
        <v>114</v>
      </c>
      <c r="D170" s="34"/>
      <c r="F170" s="14"/>
      <c r="G170" s="14"/>
      <c r="H170" s="14"/>
      <c r="I170" s="14"/>
      <c r="J170" s="14"/>
    </row>
    <row r="171" spans="2:10" s="31" customFormat="1" x14ac:dyDescent="0.2">
      <c r="B171" s="220">
        <v>51</v>
      </c>
      <c r="C171" s="44">
        <v>108</v>
      </c>
      <c r="D171" s="34"/>
      <c r="F171" s="14"/>
      <c r="G171" s="14"/>
      <c r="H171" s="14"/>
      <c r="I171" s="14"/>
      <c r="J171" s="14"/>
    </row>
    <row r="172" spans="2:10" s="31" customFormat="1" x14ac:dyDescent="0.2">
      <c r="B172" s="220">
        <v>52</v>
      </c>
      <c r="C172" s="44">
        <v>107</v>
      </c>
      <c r="D172" s="34"/>
      <c r="F172" s="14"/>
      <c r="G172" s="14"/>
      <c r="H172" s="14"/>
      <c r="I172" s="14"/>
      <c r="J172" s="14"/>
    </row>
    <row r="173" spans="2:10" s="31" customFormat="1" x14ac:dyDescent="0.2">
      <c r="B173" s="220">
        <v>53</v>
      </c>
      <c r="C173" s="44">
        <v>110</v>
      </c>
      <c r="D173" s="34"/>
      <c r="F173" s="14"/>
      <c r="G173" s="14"/>
      <c r="H173" s="14"/>
      <c r="I173" s="14"/>
      <c r="J173" s="14"/>
    </row>
    <row r="174" spans="2:10" s="31" customFormat="1" x14ac:dyDescent="0.2">
      <c r="B174" s="220">
        <v>54</v>
      </c>
      <c r="C174" s="44">
        <v>103</v>
      </c>
      <c r="D174" s="34"/>
      <c r="F174" s="14"/>
      <c r="G174" s="14"/>
      <c r="H174" s="14"/>
      <c r="I174" s="14"/>
      <c r="J174" s="14"/>
    </row>
    <row r="175" spans="2:10" s="31" customFormat="1" x14ac:dyDescent="0.2">
      <c r="B175" s="220">
        <v>55</v>
      </c>
      <c r="C175" s="44">
        <v>108</v>
      </c>
      <c r="D175" s="34"/>
      <c r="F175" s="14"/>
      <c r="G175" s="14"/>
      <c r="H175" s="14"/>
      <c r="I175" s="14"/>
      <c r="J175" s="14"/>
    </row>
    <row r="176" spans="2:10" s="31" customFormat="1" x14ac:dyDescent="0.2">
      <c r="B176" s="220">
        <v>56</v>
      </c>
      <c r="C176" s="44">
        <v>100</v>
      </c>
      <c r="D176" s="34"/>
      <c r="F176" s="14"/>
      <c r="G176" s="14"/>
      <c r="H176" s="14"/>
      <c r="I176" s="14"/>
      <c r="J176" s="14"/>
    </row>
    <row r="177" spans="2:14" s="31" customFormat="1" x14ac:dyDescent="0.2">
      <c r="B177" s="242">
        <v>57</v>
      </c>
      <c r="C177" s="44">
        <v>101</v>
      </c>
      <c r="D177" s="34"/>
      <c r="F177" s="14"/>
      <c r="G177" s="14"/>
      <c r="H177" s="14"/>
      <c r="I177" s="14"/>
      <c r="J177" s="14"/>
    </row>
    <row r="178" spans="2:14" s="31" customFormat="1" x14ac:dyDescent="0.2">
      <c r="B178" s="243">
        <v>58</v>
      </c>
      <c r="C178" s="44">
        <v>102</v>
      </c>
      <c r="D178" s="34"/>
      <c r="F178" s="14"/>
      <c r="G178" s="14"/>
      <c r="H178" s="14"/>
      <c r="I178" s="14"/>
      <c r="J178" s="14"/>
    </row>
    <row r="179" spans="2:14" s="31" customFormat="1" x14ac:dyDescent="0.2">
      <c r="B179" s="243">
        <v>59</v>
      </c>
      <c r="C179" s="44">
        <v>114</v>
      </c>
      <c r="D179" s="34"/>
      <c r="F179" s="14"/>
      <c r="G179" s="14"/>
      <c r="H179" s="14"/>
      <c r="I179" s="14"/>
      <c r="J179" s="14"/>
    </row>
    <row r="180" spans="2:14" ht="15.75" thickBot="1" x14ac:dyDescent="0.25">
      <c r="B180" s="244">
        <v>60</v>
      </c>
      <c r="C180" s="57">
        <v>113</v>
      </c>
    </row>
    <row r="181" spans="2:14" x14ac:dyDescent="0.2">
      <c r="B181" s="34"/>
      <c r="C181" s="20"/>
    </row>
    <row r="182" spans="2:14" ht="19.5" x14ac:dyDescent="0.3">
      <c r="F182" s="19"/>
    </row>
    <row r="183" spans="2:14" ht="20.25" thickBot="1" x14ac:dyDescent="0.35">
      <c r="B183" s="496" t="s">
        <v>200</v>
      </c>
      <c r="C183" s="496"/>
      <c r="D183" s="496"/>
      <c r="E183" s="19"/>
      <c r="F183" s="21"/>
    </row>
    <row r="184" spans="2:14" ht="17.25" thickBot="1" x14ac:dyDescent="0.3">
      <c r="B184" s="58" t="s">
        <v>37</v>
      </c>
      <c r="C184" s="25" t="s">
        <v>47</v>
      </c>
      <c r="D184" s="42" t="s">
        <v>65</v>
      </c>
      <c r="E184" s="93"/>
      <c r="F184" s="93"/>
      <c r="G184" s="40" t="s">
        <v>19</v>
      </c>
      <c r="H184" s="41" t="s">
        <v>68</v>
      </c>
      <c r="I184" s="41" t="s">
        <v>69</v>
      </c>
      <c r="J184" s="149" t="s">
        <v>151</v>
      </c>
      <c r="K184" s="41" t="s">
        <v>70</v>
      </c>
      <c r="L184" s="17" t="s">
        <v>71</v>
      </c>
      <c r="M184" s="14" t="s">
        <v>455</v>
      </c>
      <c r="N184" s="14" t="s">
        <v>456</v>
      </c>
    </row>
    <row r="185" spans="2:14" s="31" customFormat="1" ht="15.75" thickTop="1" x14ac:dyDescent="0.25">
      <c r="B185" s="48" t="s">
        <v>412</v>
      </c>
      <c r="C185" s="49">
        <v>1</v>
      </c>
      <c r="D185" s="50">
        <v>1.43</v>
      </c>
      <c r="E185" s="34"/>
      <c r="F185" s="34"/>
      <c r="G185" s="39" t="str">
        <f>B185</f>
        <v>GS1P4 SA1-1</v>
      </c>
      <c r="H185" s="101">
        <f>MIN(D185:D187)</f>
        <v>1.43</v>
      </c>
      <c r="I185" s="101">
        <f>MAX(D185:D187)</f>
        <v>1.44</v>
      </c>
      <c r="J185" s="101">
        <f>AVERAGE(D185:D187)</f>
        <v>1.4333333333333333</v>
      </c>
      <c r="K185" s="101">
        <f>I185-H185</f>
        <v>1.0000000000000009E-2</v>
      </c>
      <c r="L185" s="97">
        <f>_xlfn.STDEV.P(D185:D187)</f>
        <v>4.7140452079103209E-3</v>
      </c>
      <c r="N185" s="31" t="s">
        <v>457</v>
      </c>
    </row>
    <row r="186" spans="2:14" s="31" customFormat="1" x14ac:dyDescent="0.25">
      <c r="B186" s="48" t="s">
        <v>412</v>
      </c>
      <c r="C186" s="49">
        <v>2</v>
      </c>
      <c r="D186" s="50">
        <v>1.44</v>
      </c>
      <c r="E186" s="34"/>
      <c r="F186" s="34"/>
      <c r="G186" s="37" t="str">
        <f>B188</f>
        <v>GS1P4 SA2 -2</v>
      </c>
      <c r="H186" s="73">
        <f>MIN(D188:D191)</f>
        <v>1.41</v>
      </c>
      <c r="I186" s="73">
        <f>MAX(D188:D191)</f>
        <v>1.47</v>
      </c>
      <c r="J186" s="73">
        <f>AVERAGE(D188:D191)</f>
        <v>1.44</v>
      </c>
      <c r="K186" s="73">
        <f>I186-H186</f>
        <v>6.0000000000000053E-2</v>
      </c>
      <c r="L186" s="98">
        <f>_xlfn.STDEV.P(D188:D191)</f>
        <v>2.7613402542968176E-2</v>
      </c>
      <c r="N186" s="31" t="s">
        <v>457</v>
      </c>
    </row>
    <row r="187" spans="2:14" s="31" customFormat="1" x14ac:dyDescent="0.25">
      <c r="B187" s="51" t="s">
        <v>412</v>
      </c>
      <c r="C187" s="52">
        <v>3</v>
      </c>
      <c r="D187" s="53">
        <v>1.43</v>
      </c>
      <c r="E187" s="34"/>
      <c r="F187" s="34"/>
      <c r="G187" s="37" t="str">
        <f>B192</f>
        <v>GS1P4 SA3-2</v>
      </c>
      <c r="H187" s="73">
        <f>MIN(D192:D195)</f>
        <v>1.425</v>
      </c>
      <c r="I187" s="73">
        <f>MAX(D192:D195)</f>
        <v>1.44</v>
      </c>
      <c r="J187" s="73">
        <f>AVERAGE(D192:D195)</f>
        <v>1.4324999999999999</v>
      </c>
      <c r="K187" s="73">
        <f>I187-H187</f>
        <v>1.4999999999999902E-2</v>
      </c>
      <c r="L187" s="98">
        <f>_xlfn.STDEV.P(D192:D195)</f>
        <v>5.5901699437494543E-3</v>
      </c>
      <c r="N187" s="31" t="s">
        <v>457</v>
      </c>
    </row>
    <row r="188" spans="2:14" s="31" customFormat="1" x14ac:dyDescent="0.25">
      <c r="B188" s="48" t="s">
        <v>413</v>
      </c>
      <c r="C188" s="54">
        <v>1</v>
      </c>
      <c r="D188" s="50">
        <v>1.4650000000000001</v>
      </c>
      <c r="E188" s="34"/>
      <c r="F188" s="34"/>
      <c r="G188" s="37" t="str">
        <f>B197</f>
        <v>GS1P4 SA4-2</v>
      </c>
      <c r="H188" s="73">
        <f>MIN(D196:D199)</f>
        <v>1.4350000000000001</v>
      </c>
      <c r="I188" s="73">
        <f>MAX(D196:D199)</f>
        <v>1.44</v>
      </c>
      <c r="J188" s="73">
        <f>AVERAGE(D196:D199)</f>
        <v>1.4375</v>
      </c>
      <c r="K188" s="73">
        <f>I188-H188</f>
        <v>4.9999999999998934E-3</v>
      </c>
      <c r="L188" s="98">
        <f>_xlfn.STDEV.P(D196:D199)</f>
        <v>2.4999999999999467E-3</v>
      </c>
      <c r="N188" s="31" t="s">
        <v>457</v>
      </c>
    </row>
    <row r="189" spans="2:14" s="31" customFormat="1" ht="15.75" thickBot="1" x14ac:dyDescent="0.3">
      <c r="B189" s="48" t="s">
        <v>413</v>
      </c>
      <c r="C189" s="54">
        <v>2</v>
      </c>
      <c r="D189" s="50">
        <v>1.41</v>
      </c>
      <c r="E189" s="34"/>
      <c r="F189" s="34"/>
      <c r="G189" s="38" t="str">
        <f>B201</f>
        <v>GS1P4 SA5-2</v>
      </c>
      <c r="H189" s="99">
        <f>MIN(D200:D203)</f>
        <v>1.42</v>
      </c>
      <c r="I189" s="99">
        <f>MAX(D200:D203)</f>
        <v>1.44</v>
      </c>
      <c r="J189" s="99">
        <f>AVERAGE(D200:D203)</f>
        <v>1.4275</v>
      </c>
      <c r="K189" s="99">
        <f>I189-H189</f>
        <v>2.0000000000000018E-2</v>
      </c>
      <c r="L189" s="100">
        <f>_xlfn.STDEV.P(D200:D203)</f>
        <v>7.4999999999999884E-3</v>
      </c>
      <c r="N189" s="31" t="s">
        <v>457</v>
      </c>
    </row>
    <row r="190" spans="2:14" s="31" customFormat="1" ht="14.25" x14ac:dyDescent="0.2">
      <c r="B190" s="48" t="s">
        <v>413</v>
      </c>
      <c r="C190" s="54">
        <v>3</v>
      </c>
      <c r="D190" s="50">
        <v>1.415</v>
      </c>
      <c r="E190" s="34"/>
      <c r="F190" s="34"/>
      <c r="G190" s="36" t="s">
        <v>458</v>
      </c>
      <c r="H190" s="34" t="s">
        <v>459</v>
      </c>
      <c r="I190" s="34" t="s">
        <v>460</v>
      </c>
      <c r="J190" s="34"/>
      <c r="K190" s="34">
        <v>40</v>
      </c>
    </row>
    <row r="191" spans="2:14" s="31" customFormat="1" ht="15.75" x14ac:dyDescent="0.25">
      <c r="B191" s="51" t="s">
        <v>413</v>
      </c>
      <c r="C191" s="303">
        <v>4</v>
      </c>
      <c r="D191" s="53">
        <v>1.47</v>
      </c>
      <c r="E191" s="34"/>
      <c r="F191" s="34"/>
      <c r="G191" s="36"/>
      <c r="H191" s="34"/>
      <c r="I191" s="34"/>
      <c r="J191" s="34"/>
      <c r="K191" s="34"/>
    </row>
    <row r="192" spans="2:14" s="31" customFormat="1" ht="14.25" x14ac:dyDescent="0.2">
      <c r="B192" s="48" t="s">
        <v>414</v>
      </c>
      <c r="C192" s="54">
        <v>1</v>
      </c>
      <c r="D192" s="50">
        <v>1.43</v>
      </c>
      <c r="E192" s="34"/>
      <c r="F192" s="34"/>
      <c r="G192" s="36"/>
      <c r="H192" s="34"/>
      <c r="I192" s="34"/>
      <c r="J192" s="34"/>
      <c r="K192" s="34"/>
    </row>
    <row r="193" spans="1:6" s="31" customFormat="1" ht="14.25" x14ac:dyDescent="0.2">
      <c r="B193" s="48" t="s">
        <v>414</v>
      </c>
      <c r="C193" s="54">
        <v>2</v>
      </c>
      <c r="D193" s="50">
        <v>1.44</v>
      </c>
      <c r="E193" s="34"/>
      <c r="F193" s="34"/>
    </row>
    <row r="194" spans="1:6" s="31" customFormat="1" ht="14.25" x14ac:dyDescent="0.2">
      <c r="B194" s="48" t="s">
        <v>414</v>
      </c>
      <c r="C194" s="54">
        <v>3</v>
      </c>
      <c r="D194" s="50">
        <v>1.4350000000000001</v>
      </c>
      <c r="E194" s="34"/>
      <c r="F194" s="34"/>
    </row>
    <row r="195" spans="1:6" s="31" customFormat="1" ht="15.75" x14ac:dyDescent="0.25">
      <c r="B195" s="51" t="s">
        <v>414</v>
      </c>
      <c r="C195" s="302">
        <v>4</v>
      </c>
      <c r="D195" s="53">
        <v>1.425</v>
      </c>
      <c r="E195" s="34"/>
      <c r="F195" s="34"/>
    </row>
    <row r="196" spans="1:6" s="31" customFormat="1" ht="14.25" x14ac:dyDescent="0.2">
      <c r="B196" s="48" t="s">
        <v>415</v>
      </c>
      <c r="C196" s="54">
        <v>1</v>
      </c>
      <c r="D196" s="50">
        <v>1.44</v>
      </c>
      <c r="E196" s="34"/>
      <c r="F196" s="34"/>
    </row>
    <row r="197" spans="1:6" s="31" customFormat="1" ht="14.25" x14ac:dyDescent="0.2">
      <c r="B197" s="48" t="s">
        <v>415</v>
      </c>
      <c r="C197" s="54">
        <v>2</v>
      </c>
      <c r="D197" s="50">
        <v>1.4350000000000001</v>
      </c>
      <c r="E197" s="34"/>
      <c r="F197" s="34"/>
    </row>
    <row r="198" spans="1:6" s="31" customFormat="1" ht="14.25" x14ac:dyDescent="0.2">
      <c r="B198" s="48" t="s">
        <v>415</v>
      </c>
      <c r="C198" s="54">
        <v>3</v>
      </c>
      <c r="D198" s="50">
        <v>1.44</v>
      </c>
      <c r="E198" s="34"/>
      <c r="F198" s="34"/>
    </row>
    <row r="199" spans="1:6" s="31" customFormat="1" ht="15.75" x14ac:dyDescent="0.25">
      <c r="B199" s="51" t="s">
        <v>415</v>
      </c>
      <c r="C199" s="302">
        <v>4</v>
      </c>
      <c r="D199" s="53">
        <v>1.4350000000000001</v>
      </c>
      <c r="E199" s="34"/>
      <c r="F199" s="34"/>
    </row>
    <row r="200" spans="1:6" s="31" customFormat="1" ht="14.25" x14ac:dyDescent="0.2">
      <c r="B200" s="48" t="s">
        <v>416</v>
      </c>
      <c r="C200" s="54">
        <v>1</v>
      </c>
      <c r="D200" s="50">
        <v>1.425</v>
      </c>
      <c r="E200" s="34"/>
      <c r="F200" s="34"/>
    </row>
    <row r="201" spans="1:6" s="31" customFormat="1" ht="14.25" x14ac:dyDescent="0.2">
      <c r="B201" s="48" t="s">
        <v>416</v>
      </c>
      <c r="C201" s="54">
        <v>2</v>
      </c>
      <c r="D201" s="50">
        <v>1.42</v>
      </c>
      <c r="E201" s="34"/>
      <c r="F201" s="34"/>
    </row>
    <row r="202" spans="1:6" s="31" customFormat="1" ht="14.25" x14ac:dyDescent="0.2">
      <c r="B202" s="48" t="s">
        <v>416</v>
      </c>
      <c r="C202" s="54">
        <v>3</v>
      </c>
      <c r="D202" s="50">
        <v>1.44</v>
      </c>
      <c r="E202" s="34"/>
      <c r="F202" s="34"/>
    </row>
    <row r="203" spans="1:6" s="31" customFormat="1" ht="16.5" thickBot="1" x14ac:dyDescent="0.3">
      <c r="B203" s="55" t="s">
        <v>416</v>
      </c>
      <c r="C203" s="304">
        <v>4</v>
      </c>
      <c r="D203" s="57">
        <v>1.425</v>
      </c>
      <c r="E203" s="34"/>
      <c r="F203" s="34"/>
    </row>
    <row r="204" spans="1:6" s="31" customFormat="1" ht="14.25" x14ac:dyDescent="0.2">
      <c r="A204" s="34"/>
      <c r="B204" s="34"/>
      <c r="C204" s="34"/>
      <c r="D204" s="34"/>
      <c r="E204" s="34"/>
      <c r="F204" s="34"/>
    </row>
    <row r="205" spans="1:6" s="31" customFormat="1" ht="14.25" x14ac:dyDescent="0.2">
      <c r="A205" s="34"/>
      <c r="E205" s="34"/>
      <c r="F205" s="34"/>
    </row>
    <row r="206" spans="1:6" s="31" customFormat="1" ht="14.25" x14ac:dyDescent="0.2">
      <c r="A206" s="34"/>
      <c r="B206" s="497" t="s">
        <v>347</v>
      </c>
      <c r="C206" s="497"/>
      <c r="D206" s="497"/>
      <c r="E206" s="34"/>
      <c r="F206" s="34"/>
    </row>
    <row r="207" spans="1:6" s="31" customFormat="1" ht="14.25" x14ac:dyDescent="0.2">
      <c r="A207" s="34"/>
      <c r="B207" s="307" t="s">
        <v>348</v>
      </c>
      <c r="C207" s="307" t="s">
        <v>351</v>
      </c>
      <c r="D207" s="307" t="s">
        <v>352</v>
      </c>
      <c r="E207" s="34"/>
      <c r="F207" s="34"/>
    </row>
    <row r="208" spans="1:6" s="31" customFormat="1" ht="14.25" x14ac:dyDescent="0.2">
      <c r="A208" s="34"/>
      <c r="B208" s="305" t="s">
        <v>349</v>
      </c>
      <c r="C208" s="305">
        <v>3</v>
      </c>
      <c r="D208" s="306" t="s">
        <v>353</v>
      </c>
      <c r="E208" s="34"/>
      <c r="F208" s="34"/>
    </row>
    <row r="209" spans="1:13" s="31" customFormat="1" ht="14.25" x14ac:dyDescent="0.2">
      <c r="A209" s="34"/>
      <c r="B209" s="305" t="s">
        <v>297</v>
      </c>
      <c r="C209" s="305">
        <v>4</v>
      </c>
      <c r="D209" s="306" t="s">
        <v>355</v>
      </c>
      <c r="E209" s="34"/>
      <c r="F209" s="34"/>
    </row>
    <row r="210" spans="1:13" s="31" customFormat="1" ht="14.25" x14ac:dyDescent="0.2">
      <c r="A210" s="34"/>
      <c r="B210" s="305" t="s">
        <v>350</v>
      </c>
      <c r="C210" s="305">
        <v>4</v>
      </c>
      <c r="D210" s="306" t="s">
        <v>353</v>
      </c>
      <c r="E210" s="34"/>
      <c r="F210" s="34"/>
    </row>
    <row r="211" spans="1:13" s="31" customFormat="1" ht="14.25" x14ac:dyDescent="0.2">
      <c r="A211" s="34"/>
      <c r="B211" s="305" t="s">
        <v>354</v>
      </c>
      <c r="C211" s="305">
        <v>4</v>
      </c>
      <c r="D211" s="306" t="s">
        <v>355</v>
      </c>
      <c r="E211" s="34"/>
      <c r="F211" s="34"/>
    </row>
    <row r="212" spans="1:13" s="31" customFormat="1" ht="14.25" x14ac:dyDescent="0.2">
      <c r="A212" s="34"/>
      <c r="B212" s="305" t="s">
        <v>298</v>
      </c>
      <c r="C212" s="305">
        <v>4</v>
      </c>
      <c r="D212" s="306" t="s">
        <v>353</v>
      </c>
      <c r="E212" s="34"/>
    </row>
    <row r="213" spans="1:13" s="31" customFormat="1" ht="14.25" x14ac:dyDescent="0.2">
      <c r="A213" s="34"/>
      <c r="B213" s="34"/>
      <c r="C213" s="34"/>
      <c r="D213" s="34"/>
    </row>
    <row r="214" spans="1:13" s="31" customFormat="1" ht="14.25" x14ac:dyDescent="0.2">
      <c r="A214" s="34"/>
      <c r="B214" s="34"/>
      <c r="C214" s="34"/>
      <c r="D214" s="34"/>
    </row>
    <row r="215" spans="1:13" s="31" customFormat="1" ht="14.25" x14ac:dyDescent="0.2">
      <c r="A215" s="34"/>
      <c r="B215" s="34"/>
      <c r="C215" s="34"/>
      <c r="D215" s="34"/>
      <c r="E215" s="34"/>
    </row>
    <row r="216" spans="1:13" s="31" customFormat="1" ht="14.25" x14ac:dyDescent="0.2">
      <c r="A216" s="34"/>
      <c r="B216" s="34"/>
      <c r="C216" s="34"/>
      <c r="D216" s="34"/>
      <c r="E216" s="34"/>
    </row>
    <row r="217" spans="1:13" x14ac:dyDescent="0.2">
      <c r="E217" s="22"/>
    </row>
    <row r="218" spans="1:13" ht="15.75" thickBot="1" x14ac:dyDescent="0.25">
      <c r="E218" s="22"/>
    </row>
    <row r="219" spans="1:13" ht="20.25" thickBot="1" x14ac:dyDescent="0.35">
      <c r="B219" s="485" t="s">
        <v>204</v>
      </c>
      <c r="C219" s="486"/>
      <c r="D219" s="487"/>
      <c r="E219" s="22"/>
    </row>
    <row r="220" spans="1:13" ht="17.25" thickBot="1" x14ac:dyDescent="0.3">
      <c r="B220" s="294" t="s">
        <v>323</v>
      </c>
      <c r="C220" s="298" t="s">
        <v>47</v>
      </c>
      <c r="D220" s="294" t="s">
        <v>65</v>
      </c>
      <c r="E220" s="93"/>
      <c r="F220" s="40" t="s">
        <v>19</v>
      </c>
      <c r="G220" s="41" t="s">
        <v>68</v>
      </c>
      <c r="H220" s="41" t="s">
        <v>69</v>
      </c>
      <c r="I220" s="149" t="s">
        <v>151</v>
      </c>
      <c r="J220" s="41" t="s">
        <v>70</v>
      </c>
      <c r="K220" s="17" t="s">
        <v>71</v>
      </c>
      <c r="L220" s="14" t="s">
        <v>455</v>
      </c>
      <c r="M220" s="14" t="s">
        <v>456</v>
      </c>
    </row>
    <row r="221" spans="1:13" s="31" customFormat="1" x14ac:dyDescent="0.25">
      <c r="B221" s="43" t="s">
        <v>408</v>
      </c>
      <c r="C221" s="231">
        <v>1</v>
      </c>
      <c r="D221" s="44">
        <v>1.4750000000000001</v>
      </c>
      <c r="E221" s="34"/>
      <c r="F221" s="39" t="str">
        <f>B223</f>
        <v>GS1P24 SCWR-2</v>
      </c>
      <c r="G221" s="101">
        <f>MIN(D221:D226)</f>
        <v>1.4750000000000001</v>
      </c>
      <c r="H221" s="101">
        <f>MAX(D221:D226)</f>
        <v>1.48</v>
      </c>
      <c r="I221" s="101">
        <f>AVERAGE(D221:D226)</f>
        <v>1.4775</v>
      </c>
      <c r="J221" s="101">
        <f>H221-G221</f>
        <v>4.9999999999998934E-3</v>
      </c>
      <c r="K221" s="97">
        <f>_xlfn.STDEV.P(D221:D226)</f>
        <v>2.4999999999999467E-3</v>
      </c>
      <c r="M221" s="31" t="s">
        <v>457</v>
      </c>
    </row>
    <row r="222" spans="1:13" s="31" customFormat="1" x14ac:dyDescent="0.25">
      <c r="B222" s="43" t="s">
        <v>408</v>
      </c>
      <c r="C222" s="49">
        <v>2</v>
      </c>
      <c r="D222" s="44">
        <v>1.4750000000000001</v>
      </c>
      <c r="E222" s="34"/>
      <c r="F222" s="37" t="str">
        <f>B228</f>
        <v>GS1P1234 sCWR-5</v>
      </c>
      <c r="G222" s="73">
        <f>MIN(D227:D229)</f>
        <v>1.4650000000000001</v>
      </c>
      <c r="H222" s="73">
        <f>MAX(D227:D229)</f>
        <v>1.47</v>
      </c>
      <c r="I222" s="73">
        <f>AVERAGE(D227:D229)</f>
        <v>1.4666666666666668</v>
      </c>
      <c r="J222" s="73">
        <f>H222-G222</f>
        <v>4.9999999999998934E-3</v>
      </c>
      <c r="K222" s="98">
        <f>_xlfn.STDEV.P(D227:D229)</f>
        <v>2.357022603955108E-3</v>
      </c>
      <c r="M222" s="31" t="s">
        <v>457</v>
      </c>
    </row>
    <row r="223" spans="1:13" s="31" customFormat="1" x14ac:dyDescent="0.25">
      <c r="B223" s="43" t="s">
        <v>408</v>
      </c>
      <c r="C223" s="49">
        <v>3</v>
      </c>
      <c r="D223" s="44">
        <v>1.48</v>
      </c>
      <c r="E223" s="34"/>
      <c r="F223" s="37" t="str">
        <f>B237</f>
        <v>GS1P4 LCWR-2</v>
      </c>
      <c r="G223" s="73">
        <f>MIN(D230:D235)</f>
        <v>1.47</v>
      </c>
      <c r="H223" s="73">
        <f>MAX(D230:D235)</f>
        <v>1.48</v>
      </c>
      <c r="I223" s="73">
        <f>AVERAGE(D230:D235)</f>
        <v>1.4724999999999999</v>
      </c>
      <c r="J223" s="73">
        <f>H223-G223</f>
        <v>1.0000000000000009E-2</v>
      </c>
      <c r="K223" s="98">
        <f>_xlfn.STDEV.P(D230:D235)</f>
        <v>3.8188130791298818E-3</v>
      </c>
      <c r="M223" s="31" t="s">
        <v>457</v>
      </c>
    </row>
    <row r="224" spans="1:13" s="31" customFormat="1" ht="15.75" thickBot="1" x14ac:dyDescent="0.3">
      <c r="B224" s="43" t="s">
        <v>408</v>
      </c>
      <c r="C224" s="49">
        <v>4</v>
      </c>
      <c r="D224" s="44">
        <v>1.4750000000000001</v>
      </c>
      <c r="E224" s="34"/>
      <c r="F224" s="38" t="str">
        <f>B237</f>
        <v>GS1P4 LCWR-2</v>
      </c>
      <c r="G224" s="99">
        <f>MIN(D236:D239)</f>
        <v>1.47</v>
      </c>
      <c r="H224" s="99">
        <f>MAX(D236:D239)</f>
        <v>1.48</v>
      </c>
      <c r="I224" s="99">
        <f>AVERAGE(D236:D239)</f>
        <v>1.4750000000000001</v>
      </c>
      <c r="J224" s="99">
        <f>H224-G224</f>
        <v>1.0000000000000009E-2</v>
      </c>
      <c r="K224" s="100">
        <f>_xlfn.STDEV.P(D236:D239)</f>
        <v>3.5355339059327407E-3</v>
      </c>
      <c r="M224" s="31" t="s">
        <v>457</v>
      </c>
    </row>
    <row r="225" spans="2:12" s="31" customFormat="1" x14ac:dyDescent="0.25">
      <c r="B225" s="43" t="s">
        <v>408</v>
      </c>
      <c r="C225" s="49">
        <v>5</v>
      </c>
      <c r="D225" s="44">
        <v>1.48</v>
      </c>
      <c r="E225" s="34"/>
      <c r="F225" s="36" t="s">
        <v>458</v>
      </c>
      <c r="G225" s="34" t="s">
        <v>459</v>
      </c>
      <c r="H225" s="34" t="s">
        <v>460</v>
      </c>
      <c r="I225" s="34"/>
      <c r="J225" s="34">
        <v>40</v>
      </c>
      <c r="L225" s="95"/>
    </row>
    <row r="226" spans="2:12" s="31" customFormat="1" x14ac:dyDescent="0.25">
      <c r="B226" s="45" t="s">
        <v>408</v>
      </c>
      <c r="C226" s="52">
        <v>6</v>
      </c>
      <c r="D226" s="46">
        <v>1.48</v>
      </c>
      <c r="E226" s="34"/>
      <c r="G226" s="94"/>
      <c r="H226" s="30"/>
      <c r="I226" s="95"/>
      <c r="J226" s="95"/>
      <c r="K226" s="95"/>
      <c r="L226" s="95"/>
    </row>
    <row r="227" spans="2:12" s="31" customFormat="1" x14ac:dyDescent="0.25">
      <c r="B227" s="43" t="s">
        <v>409</v>
      </c>
      <c r="C227" s="49">
        <v>7</v>
      </c>
      <c r="D227" s="44">
        <v>1.4650000000000001</v>
      </c>
      <c r="E227" s="34"/>
      <c r="G227" s="94"/>
      <c r="H227" s="30"/>
      <c r="I227" s="95"/>
      <c r="J227" s="95"/>
      <c r="K227" s="95"/>
      <c r="L227" s="95"/>
    </row>
    <row r="228" spans="2:12" s="31" customFormat="1" ht="14.25" x14ac:dyDescent="0.2">
      <c r="B228" s="43" t="s">
        <v>409</v>
      </c>
      <c r="C228" s="49">
        <v>8</v>
      </c>
      <c r="D228" s="44">
        <v>1.4650000000000001</v>
      </c>
      <c r="E228" s="34"/>
    </row>
    <row r="229" spans="2:12" s="31" customFormat="1" ht="14.25" x14ac:dyDescent="0.2">
      <c r="B229" s="51" t="s">
        <v>409</v>
      </c>
      <c r="C229" s="52">
        <v>9</v>
      </c>
      <c r="D229" s="46">
        <v>1.47</v>
      </c>
      <c r="E229" s="34"/>
    </row>
    <row r="230" spans="2:12" s="31" customFormat="1" ht="14.25" x14ac:dyDescent="0.2">
      <c r="B230" s="43" t="s">
        <v>410</v>
      </c>
      <c r="C230" s="49">
        <v>10</v>
      </c>
      <c r="D230" s="44">
        <v>1.47</v>
      </c>
      <c r="E230" s="34"/>
    </row>
    <row r="231" spans="2:12" s="31" customFormat="1" ht="14.25" x14ac:dyDescent="0.2">
      <c r="B231" s="43" t="s">
        <v>410</v>
      </c>
      <c r="C231" s="49">
        <v>11</v>
      </c>
      <c r="D231" s="44">
        <v>1.47</v>
      </c>
      <c r="E231" s="34"/>
    </row>
    <row r="232" spans="2:12" s="31" customFormat="1" ht="14.25" x14ac:dyDescent="0.2">
      <c r="B232" s="43" t="s">
        <v>410</v>
      </c>
      <c r="C232" s="49">
        <v>12</v>
      </c>
      <c r="D232" s="44">
        <v>1.4750000000000001</v>
      </c>
    </row>
    <row r="233" spans="2:12" s="31" customFormat="1" ht="14.25" x14ac:dyDescent="0.2">
      <c r="B233" s="43" t="s">
        <v>410</v>
      </c>
      <c r="C233" s="49">
        <v>13</v>
      </c>
      <c r="D233" s="44">
        <v>1.48</v>
      </c>
    </row>
    <row r="234" spans="2:12" s="31" customFormat="1" ht="14.25" x14ac:dyDescent="0.2">
      <c r="B234" s="43" t="s">
        <v>410</v>
      </c>
      <c r="C234" s="49">
        <v>14</v>
      </c>
      <c r="D234" s="44">
        <v>1.47</v>
      </c>
    </row>
    <row r="235" spans="2:12" s="31" customFormat="1" ht="14.25" x14ac:dyDescent="0.2">
      <c r="B235" s="51" t="s">
        <v>410</v>
      </c>
      <c r="C235" s="52">
        <v>15</v>
      </c>
      <c r="D235" s="46">
        <v>1.47</v>
      </c>
    </row>
    <row r="236" spans="2:12" s="31" customFormat="1" ht="14.25" x14ac:dyDescent="0.2">
      <c r="B236" s="48" t="s">
        <v>411</v>
      </c>
      <c r="C236" s="49">
        <v>16</v>
      </c>
      <c r="D236" s="44">
        <v>1.47</v>
      </c>
    </row>
    <row r="237" spans="2:12" s="31" customFormat="1" ht="14.25" x14ac:dyDescent="0.2">
      <c r="B237" s="48" t="s">
        <v>411</v>
      </c>
      <c r="C237" s="49">
        <v>17</v>
      </c>
      <c r="D237" s="44">
        <v>1.48</v>
      </c>
    </row>
    <row r="238" spans="2:12" s="31" customFormat="1" ht="14.25" x14ac:dyDescent="0.2">
      <c r="B238" s="48" t="s">
        <v>411</v>
      </c>
      <c r="C238" s="49">
        <v>18</v>
      </c>
      <c r="D238" s="44">
        <v>1.4750000000000001</v>
      </c>
    </row>
    <row r="239" spans="2:12" s="31" customFormat="1" thickBot="1" x14ac:dyDescent="0.25">
      <c r="B239" s="55" t="s">
        <v>411</v>
      </c>
      <c r="C239" s="56">
        <v>19</v>
      </c>
      <c r="D239" s="47">
        <v>1.4750000000000001</v>
      </c>
    </row>
    <row r="240" spans="2:12" s="31" customFormat="1" x14ac:dyDescent="0.2">
      <c r="B240" s="34"/>
      <c r="C240" s="34"/>
      <c r="D240" s="34"/>
      <c r="G240" s="14"/>
      <c r="H240" s="14"/>
      <c r="I240" s="14"/>
      <c r="J240" s="14"/>
      <c r="K240" s="14"/>
      <c r="L240" s="14"/>
    </row>
    <row r="241" spans="2:12" s="31" customFormat="1" x14ac:dyDescent="0.2">
      <c r="B241" s="34"/>
      <c r="C241" s="34"/>
      <c r="D241" s="34"/>
      <c r="G241" s="14"/>
      <c r="H241" s="14"/>
      <c r="I241" s="14"/>
      <c r="J241" s="14"/>
      <c r="K241" s="14"/>
      <c r="L241" s="14"/>
    </row>
    <row r="242" spans="2:12" s="31" customFormat="1" x14ac:dyDescent="0.2">
      <c r="B242" s="34"/>
      <c r="C242" s="34"/>
      <c r="D242" s="34"/>
      <c r="G242" s="14"/>
      <c r="H242" s="14"/>
      <c r="I242" s="14"/>
      <c r="J242" s="14"/>
      <c r="K242" s="14"/>
      <c r="L242" s="14"/>
    </row>
    <row r="243" spans="2:12" x14ac:dyDescent="0.2">
      <c r="B243" s="34"/>
      <c r="C243" s="34"/>
      <c r="D243" s="34"/>
    </row>
    <row r="244" spans="2:12" x14ac:dyDescent="0.2">
      <c r="B244" s="34"/>
      <c r="C244" s="34"/>
      <c r="D244" s="34"/>
    </row>
    <row r="245" spans="2:12" x14ac:dyDescent="0.2">
      <c r="B245" s="34"/>
      <c r="C245" s="34"/>
      <c r="D245" s="34"/>
    </row>
    <row r="246" spans="2:12" x14ac:dyDescent="0.2">
      <c r="B246" s="34"/>
      <c r="C246" s="34"/>
      <c r="D246" s="34"/>
    </row>
    <row r="247" spans="2:12" ht="15.75" x14ac:dyDescent="0.25">
      <c r="B247"/>
      <c r="C247"/>
      <c r="D247"/>
      <c r="E247"/>
      <c r="F247"/>
      <c r="G247"/>
    </row>
    <row r="248" spans="2:12" x14ac:dyDescent="0.2">
      <c r="B248" s="34"/>
      <c r="C248" s="34"/>
      <c r="D248" s="34"/>
    </row>
    <row r="249" spans="2:12" x14ac:dyDescent="0.2">
      <c r="B249" s="34"/>
      <c r="C249" s="34"/>
      <c r="D249" s="34"/>
    </row>
    <row r="250" spans="2:12" x14ac:dyDescent="0.2">
      <c r="B250" s="34"/>
      <c r="C250" s="34"/>
      <c r="D250" s="34"/>
    </row>
    <row r="251" spans="2:12" x14ac:dyDescent="0.2">
      <c r="B251" s="34"/>
      <c r="C251" s="34"/>
      <c r="D251" s="34"/>
    </row>
    <row r="252" spans="2:12" x14ac:dyDescent="0.2">
      <c r="B252" s="34"/>
      <c r="C252" s="34"/>
      <c r="D252" s="34"/>
    </row>
  </sheetData>
  <mergeCells count="47">
    <mergeCell ref="B219:D219"/>
    <mergeCell ref="M23:M28"/>
    <mergeCell ref="B91:E91"/>
    <mergeCell ref="L91:Q91"/>
    <mergeCell ref="L92:L93"/>
    <mergeCell ref="M92:Q92"/>
    <mergeCell ref="B119:C119"/>
    <mergeCell ref="B183:D183"/>
    <mergeCell ref="C40:E40"/>
    <mergeCell ref="C41:E41"/>
    <mergeCell ref="D43:E43"/>
    <mergeCell ref="B45:C45"/>
    <mergeCell ref="B68:D68"/>
    <mergeCell ref="D34:E34"/>
    <mergeCell ref="D35:E35"/>
    <mergeCell ref="D36:E36"/>
    <mergeCell ref="D23:E23"/>
    <mergeCell ref="D37:E37"/>
    <mergeCell ref="D38:E38"/>
    <mergeCell ref="D39:E39"/>
    <mergeCell ref="D28:E28"/>
    <mergeCell ref="D29:E29"/>
    <mergeCell ref="D30:E30"/>
    <mergeCell ref="D31:E31"/>
    <mergeCell ref="D32:E32"/>
    <mergeCell ref="D33:E33"/>
    <mergeCell ref="D18:E18"/>
    <mergeCell ref="D19:E19"/>
    <mergeCell ref="D20:E20"/>
    <mergeCell ref="D21:E21"/>
    <mergeCell ref="D22:E22"/>
    <mergeCell ref="B206:D206"/>
    <mergeCell ref="C11:D11"/>
    <mergeCell ref="C2:G2"/>
    <mergeCell ref="C3:G3"/>
    <mergeCell ref="C8:E8"/>
    <mergeCell ref="C9:D9"/>
    <mergeCell ref="C10:D10"/>
    <mergeCell ref="D24:E24"/>
    <mergeCell ref="D25:E25"/>
    <mergeCell ref="D26:E26"/>
    <mergeCell ref="D27:E27"/>
    <mergeCell ref="C12:D12"/>
    <mergeCell ref="C13:D13"/>
    <mergeCell ref="C14:D14"/>
    <mergeCell ref="C15:D15"/>
    <mergeCell ref="C16:D1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>
    <tabColor theme="7" tint="0.59999389629810485"/>
  </sheetPr>
  <dimension ref="B1:AN118"/>
  <sheetViews>
    <sheetView topLeftCell="C86" zoomScale="70" zoomScaleNormal="70" workbookViewId="0">
      <selection activeCell="E88" sqref="E88"/>
    </sheetView>
  </sheetViews>
  <sheetFormatPr baseColWidth="10" defaultColWidth="10.875" defaultRowHeight="15" x14ac:dyDescent="0.2"/>
  <cols>
    <col min="1" max="1" width="4" style="14" customWidth="1"/>
    <col min="2" max="2" width="11.875" style="14" customWidth="1"/>
    <col min="3" max="3" width="46.625" style="14" customWidth="1"/>
    <col min="4" max="4" width="32.5" style="14" customWidth="1"/>
    <col min="5" max="5" width="36.625" style="14" customWidth="1"/>
    <col min="6" max="6" width="18.625" style="14" customWidth="1"/>
    <col min="7" max="7" width="19.625" style="14" customWidth="1"/>
    <col min="8" max="8" width="11.5" style="14" customWidth="1"/>
    <col min="9" max="9" width="14.625" style="14" customWidth="1"/>
    <col min="10" max="10" width="10.875" style="14"/>
    <col min="11" max="11" width="12.625" style="14" customWidth="1"/>
    <col min="12" max="12" width="10.5" style="14" customWidth="1"/>
    <col min="13" max="14" width="6.375" style="14" customWidth="1"/>
    <col min="15" max="15" width="7.75" style="14" customWidth="1"/>
    <col min="16" max="16" width="7.875" style="14" customWidth="1"/>
    <col min="17" max="17" width="6.5" style="14" customWidth="1"/>
    <col min="18" max="21" width="5.375" style="14" customWidth="1"/>
    <col min="22" max="22" width="7.125" style="14" customWidth="1"/>
    <col min="23" max="24" width="10.875" style="14"/>
    <col min="25" max="26" width="6.375" style="14" customWidth="1"/>
    <col min="27" max="27" width="6.75" style="14" customWidth="1"/>
    <col min="28" max="28" width="5.625" style="14" customWidth="1"/>
    <col min="29" max="29" width="6.5" style="14" customWidth="1"/>
    <col min="30" max="33" width="10.875" style="14"/>
    <col min="34" max="34" width="6.625" style="14" customWidth="1"/>
    <col min="35" max="35" width="6.25" style="14" customWidth="1"/>
    <col min="36" max="36" width="6.875" style="14" customWidth="1"/>
    <col min="37" max="37" width="9.75" style="14" customWidth="1"/>
    <col min="38" max="38" width="6.375" style="14" customWidth="1"/>
    <col min="39" max="16384" width="10.875" style="14"/>
  </cols>
  <sheetData>
    <row r="1" spans="2:12" ht="15.75" thickBot="1" x14ac:dyDescent="0.25"/>
    <row r="2" spans="2:12" ht="32.1" customHeight="1" x14ac:dyDescent="0.4">
      <c r="C2" s="498" t="s">
        <v>0</v>
      </c>
      <c r="D2" s="499"/>
      <c r="E2" s="500"/>
      <c r="F2" s="108"/>
      <c r="G2" s="108"/>
    </row>
    <row r="3" spans="2:12" ht="24" thickBot="1" x14ac:dyDescent="0.4">
      <c r="C3" s="511" t="s">
        <v>426</v>
      </c>
      <c r="D3" s="512"/>
      <c r="E3" s="513"/>
      <c r="F3" s="109"/>
      <c r="G3" s="109"/>
      <c r="L3" s="3"/>
    </row>
    <row r="4" spans="2:12" ht="15.75" thickBot="1" x14ac:dyDescent="0.25"/>
    <row r="5" spans="2:12" ht="21.95" customHeight="1" thickBot="1" x14ac:dyDescent="0.4">
      <c r="C5" s="70" t="s">
        <v>2</v>
      </c>
      <c r="D5" s="71">
        <f>'Parts SN'!C5</f>
        <v>4931</v>
      </c>
      <c r="E5" s="62"/>
    </row>
    <row r="6" spans="2:12" ht="21.95" customHeight="1" thickBot="1" x14ac:dyDescent="0.4">
      <c r="C6" s="70" t="s">
        <v>26</v>
      </c>
      <c r="D6" s="71" t="str">
        <f>'Parts SN'!D13</f>
        <v>Cámara 1</v>
      </c>
      <c r="E6" s="62"/>
    </row>
    <row r="7" spans="2:12" ht="15.75" thickBot="1" x14ac:dyDescent="0.25"/>
    <row r="8" spans="2:12" ht="21.95" customHeight="1" thickBot="1" x14ac:dyDescent="0.4">
      <c r="C8" s="548" t="s">
        <v>258</v>
      </c>
      <c r="D8" s="549"/>
      <c r="E8" s="205"/>
    </row>
    <row r="9" spans="2:12" ht="15.95" customHeight="1" x14ac:dyDescent="0.25">
      <c r="C9" s="206" t="s">
        <v>274</v>
      </c>
      <c r="D9" s="208"/>
      <c r="E9" s="192"/>
    </row>
    <row r="10" spans="2:12" ht="15.95" customHeight="1" thickBot="1" x14ac:dyDescent="0.3">
      <c r="C10" s="207" t="s">
        <v>253</v>
      </c>
      <c r="D10" s="209"/>
      <c r="E10" s="192"/>
    </row>
    <row r="11" spans="2:12" ht="20.25" thickBot="1" x14ac:dyDescent="0.35">
      <c r="B11" s="63"/>
    </row>
    <row r="12" spans="2:12" ht="18.95" customHeight="1" thickBot="1" x14ac:dyDescent="0.3">
      <c r="B12" s="58" t="s">
        <v>27</v>
      </c>
      <c r="C12" s="110" t="s">
        <v>36</v>
      </c>
      <c r="D12" s="25" t="s">
        <v>33</v>
      </c>
      <c r="E12" s="25" t="s">
        <v>34</v>
      </c>
      <c r="F12" s="25" t="s">
        <v>35</v>
      </c>
      <c r="G12" s="87" t="s">
        <v>43</v>
      </c>
      <c r="H12" s="20"/>
      <c r="I12" s="20"/>
    </row>
    <row r="13" spans="2:12" ht="32.1" customHeight="1" thickTop="1" x14ac:dyDescent="0.2">
      <c r="B13" s="111" t="s">
        <v>55</v>
      </c>
      <c r="C13" s="112" t="s">
        <v>56</v>
      </c>
      <c r="D13" s="156"/>
      <c r="E13" s="156"/>
      <c r="F13" s="324" t="s">
        <v>319</v>
      </c>
      <c r="G13" s="113" t="s">
        <v>39</v>
      </c>
      <c r="H13" s="30"/>
      <c r="I13" s="75" t="s">
        <v>60</v>
      </c>
      <c r="J13" s="104"/>
      <c r="K13" s="31" t="s">
        <v>102</v>
      </c>
    </row>
    <row r="14" spans="2:12" ht="15.95" customHeight="1" x14ac:dyDescent="0.2">
      <c r="B14" s="545" t="s">
        <v>57</v>
      </c>
      <c r="C14" s="114" t="s">
        <v>58</v>
      </c>
      <c r="D14" s="159"/>
      <c r="E14" s="159"/>
      <c r="F14" s="325" t="s">
        <v>319</v>
      </c>
      <c r="G14" s="77" t="s">
        <v>39</v>
      </c>
      <c r="H14" s="30"/>
      <c r="I14" s="72"/>
      <c r="J14" s="31"/>
      <c r="K14" s="31"/>
    </row>
    <row r="15" spans="2:12" ht="15.95" customHeight="1" x14ac:dyDescent="0.2">
      <c r="B15" s="546"/>
      <c r="C15" s="54" t="s">
        <v>59</v>
      </c>
      <c r="D15" s="156"/>
      <c r="E15" s="156"/>
      <c r="F15" s="325" t="s">
        <v>319</v>
      </c>
      <c r="G15" s="115" t="s">
        <v>39</v>
      </c>
      <c r="H15" s="30"/>
      <c r="I15" s="72"/>
      <c r="J15" s="31"/>
      <c r="K15" s="31"/>
    </row>
    <row r="16" spans="2:12" ht="15.95" customHeight="1" x14ac:dyDescent="0.2">
      <c r="B16" s="546"/>
      <c r="C16" s="54" t="s">
        <v>108</v>
      </c>
      <c r="D16" s="156"/>
      <c r="E16" s="156"/>
      <c r="F16" s="325" t="s">
        <v>319</v>
      </c>
      <c r="G16" s="115" t="s">
        <v>39</v>
      </c>
      <c r="H16" s="30"/>
      <c r="I16" s="72"/>
      <c r="J16" s="31"/>
      <c r="K16" s="31"/>
    </row>
    <row r="17" spans="2:40" ht="15.95" customHeight="1" x14ac:dyDescent="0.2">
      <c r="B17" s="547"/>
      <c r="C17" s="116" t="s">
        <v>109</v>
      </c>
      <c r="D17" s="157"/>
      <c r="E17" s="157"/>
      <c r="F17" s="326" t="s">
        <v>319</v>
      </c>
      <c r="G17" s="117" t="s">
        <v>39</v>
      </c>
      <c r="H17" s="30"/>
      <c r="I17" s="75" t="s">
        <v>110</v>
      </c>
      <c r="J17" s="204"/>
      <c r="K17" s="31" t="s">
        <v>111</v>
      </c>
    </row>
    <row r="18" spans="2:40" ht="15.95" customHeight="1" x14ac:dyDescent="0.2">
      <c r="B18" s="545" t="s">
        <v>61</v>
      </c>
      <c r="C18" s="114" t="s">
        <v>112</v>
      </c>
      <c r="D18" s="159"/>
      <c r="E18" s="159"/>
      <c r="F18" s="325" t="s">
        <v>319</v>
      </c>
      <c r="G18" s="118" t="s">
        <v>39</v>
      </c>
      <c r="H18" s="30"/>
      <c r="I18" s="75" t="s">
        <v>60</v>
      </c>
      <c r="J18" s="104"/>
      <c r="K18" s="31" t="s">
        <v>102</v>
      </c>
    </row>
    <row r="19" spans="2:40" ht="15.95" customHeight="1" x14ac:dyDescent="0.25">
      <c r="B19" s="546"/>
      <c r="C19" s="54" t="s">
        <v>155</v>
      </c>
      <c r="D19" s="156"/>
      <c r="E19" s="156"/>
      <c r="F19" s="325" t="s">
        <v>319</v>
      </c>
      <c r="G19" s="118" t="s">
        <v>40</v>
      </c>
      <c r="H19" s="30"/>
      <c r="I19" s="34"/>
      <c r="J19" s="202"/>
      <c r="K19" s="31"/>
    </row>
    <row r="20" spans="2:40" ht="15.95" customHeight="1" x14ac:dyDescent="0.25">
      <c r="B20" s="546"/>
      <c r="C20" s="54" t="s">
        <v>113</v>
      </c>
      <c r="D20" s="156"/>
      <c r="E20" s="156"/>
      <c r="F20" s="325" t="s">
        <v>319</v>
      </c>
      <c r="G20" s="118" t="s">
        <v>41</v>
      </c>
      <c r="H20" s="30"/>
      <c r="I20" s="34"/>
      <c r="J20" s="202"/>
      <c r="K20" s="31"/>
    </row>
    <row r="21" spans="2:40" ht="15.95" customHeight="1" x14ac:dyDescent="0.2">
      <c r="B21" s="546"/>
      <c r="C21" s="54" t="s">
        <v>116</v>
      </c>
      <c r="D21" s="156"/>
      <c r="E21" s="156"/>
      <c r="F21" s="325" t="s">
        <v>319</v>
      </c>
      <c r="G21" s="118" t="s">
        <v>39</v>
      </c>
      <c r="H21" s="30"/>
      <c r="I21" s="75" t="s">
        <v>72</v>
      </c>
      <c r="J21" s="74"/>
      <c r="K21" s="119" t="s">
        <v>73</v>
      </c>
    </row>
    <row r="22" spans="2:40" ht="15.95" customHeight="1" x14ac:dyDescent="0.35">
      <c r="B22" s="546"/>
      <c r="C22" s="54" t="s">
        <v>125</v>
      </c>
      <c r="D22" s="156"/>
      <c r="E22" s="156"/>
      <c r="F22" s="325" t="s">
        <v>319</v>
      </c>
      <c r="G22" s="118" t="s">
        <v>39</v>
      </c>
      <c r="H22" s="30"/>
      <c r="I22" s="72"/>
      <c r="J22" s="187"/>
      <c r="K22" s="31" t="s">
        <v>74</v>
      </c>
    </row>
    <row r="23" spans="2:40" ht="15.95" customHeight="1" x14ac:dyDescent="0.2">
      <c r="B23" s="546"/>
      <c r="C23" s="54" t="s">
        <v>118</v>
      </c>
      <c r="D23" s="156"/>
      <c r="E23" s="160"/>
      <c r="F23" s="325" t="s">
        <v>319</v>
      </c>
      <c r="G23" s="118" t="s">
        <v>62</v>
      </c>
      <c r="H23" s="30"/>
      <c r="I23" s="75" t="s">
        <v>119</v>
      </c>
      <c r="J23" s="74"/>
      <c r="K23" s="31" t="s">
        <v>111</v>
      </c>
    </row>
    <row r="24" spans="2:40" ht="15.95" customHeight="1" x14ac:dyDescent="0.2">
      <c r="B24" s="547"/>
      <c r="C24" s="116" t="s">
        <v>117</v>
      </c>
      <c r="D24" s="157"/>
      <c r="E24" s="161"/>
      <c r="F24" s="326" t="s">
        <v>319</v>
      </c>
      <c r="G24" s="120" t="s">
        <v>120</v>
      </c>
      <c r="H24" s="30"/>
      <c r="I24" s="75" t="s">
        <v>119</v>
      </c>
      <c r="J24" s="74"/>
      <c r="K24" s="31" t="s">
        <v>111</v>
      </c>
    </row>
    <row r="25" spans="2:40" ht="32.1" customHeight="1" thickBot="1" x14ac:dyDescent="0.25">
      <c r="B25" s="121" t="s">
        <v>77</v>
      </c>
      <c r="C25" s="122"/>
      <c r="D25" s="158"/>
      <c r="E25" s="158"/>
      <c r="F25" s="327" t="s">
        <v>319</v>
      </c>
      <c r="G25" s="123" t="s">
        <v>39</v>
      </c>
      <c r="H25" s="30"/>
      <c r="I25" s="72"/>
      <c r="J25" s="31"/>
      <c r="K25" s="31"/>
    </row>
    <row r="26" spans="2:40" ht="20.100000000000001" customHeight="1" x14ac:dyDescent="0.2">
      <c r="B26" s="20"/>
      <c r="C26" s="20"/>
      <c r="D26" s="124"/>
      <c r="E26" s="124"/>
      <c r="F26" s="20"/>
      <c r="G26" s="20"/>
      <c r="H26" s="20"/>
      <c r="I26" s="64"/>
    </row>
    <row r="27" spans="2:40" ht="20.100000000000001" customHeight="1" x14ac:dyDescent="0.2">
      <c r="B27" s="20"/>
      <c r="C27" s="20"/>
      <c r="D27" s="124"/>
      <c r="E27" s="124"/>
      <c r="F27" s="20"/>
      <c r="G27" s="20"/>
      <c r="H27" s="20"/>
      <c r="I27" s="64"/>
    </row>
    <row r="28" spans="2:40" ht="20.100000000000001" customHeight="1" x14ac:dyDescent="0.3">
      <c r="B28" s="550" t="s">
        <v>154</v>
      </c>
      <c r="C28" s="550"/>
      <c r="D28" s="550"/>
      <c r="E28" s="550"/>
      <c r="F28" s="550"/>
      <c r="G28" s="550"/>
      <c r="H28" s="20"/>
      <c r="I28" s="64"/>
    </row>
    <row r="29" spans="2:40" ht="20.100000000000001" customHeight="1" thickBot="1" x14ac:dyDescent="0.25">
      <c r="B29" s="20"/>
      <c r="C29" s="20"/>
      <c r="D29" s="124"/>
      <c r="E29" s="124"/>
      <c r="F29" s="20"/>
      <c r="G29" s="20"/>
      <c r="H29" s="20"/>
      <c r="I29" s="64"/>
    </row>
    <row r="30" spans="2:40" ht="20.100000000000001" customHeight="1" x14ac:dyDescent="0.3">
      <c r="B30" s="347" t="s">
        <v>437</v>
      </c>
      <c r="C30" s="343" t="s">
        <v>68</v>
      </c>
      <c r="D30" s="344" t="s">
        <v>69</v>
      </c>
      <c r="E30" s="345" t="s">
        <v>151</v>
      </c>
      <c r="F30" s="344" t="s">
        <v>70</v>
      </c>
      <c r="G30" s="346" t="s">
        <v>71</v>
      </c>
      <c r="H30" s="20"/>
      <c r="I30" s="64"/>
      <c r="K30" s="551" t="s">
        <v>443</v>
      </c>
      <c r="L30" s="551"/>
      <c r="M30" s="551"/>
      <c r="N30" s="551"/>
      <c r="O30" s="551"/>
      <c r="P30" s="551"/>
      <c r="Q30" s="551"/>
      <c r="R30" s="551"/>
      <c r="S30" s="551"/>
      <c r="W30" s="551" t="s">
        <v>438</v>
      </c>
      <c r="X30" s="551"/>
      <c r="Y30" s="551"/>
      <c r="Z30" s="551"/>
      <c r="AA30" s="551"/>
      <c r="AB30" s="551"/>
      <c r="AC30" s="551"/>
      <c r="AD30" s="551"/>
      <c r="AF30" s="551" t="s">
        <v>442</v>
      </c>
      <c r="AG30" s="551"/>
      <c r="AH30" s="551"/>
      <c r="AI30" s="551"/>
      <c r="AJ30" s="551"/>
      <c r="AK30" s="551"/>
      <c r="AL30" s="551"/>
      <c r="AM30" s="551"/>
      <c r="AN30" s="551"/>
    </row>
    <row r="31" spans="2:40" ht="20.100000000000001" customHeight="1" thickBot="1" x14ac:dyDescent="0.35">
      <c r="B31" s="341" t="s">
        <v>439</v>
      </c>
      <c r="C31" s="367">
        <f>MIN(M34:Q48)</f>
        <v>50</v>
      </c>
      <c r="D31" s="368">
        <f>MAX(M34:Q48)</f>
        <v>100</v>
      </c>
      <c r="E31" s="369">
        <f>AVERAGE(M34:Q48)</f>
        <v>56</v>
      </c>
      <c r="F31" s="368">
        <f>D31-C31</f>
        <v>50</v>
      </c>
      <c r="G31" s="370">
        <f>_xlfn.STDEV.P(M34:Q48)</f>
        <v>16.248076809271922</v>
      </c>
      <c r="H31" s="20"/>
      <c r="I31" s="64"/>
      <c r="T31" s="239"/>
      <c r="U31" s="239"/>
      <c r="V31" s="239"/>
      <c r="X31" s="239"/>
      <c r="Y31" s="239"/>
      <c r="Z31" s="239"/>
      <c r="AA31" s="239"/>
      <c r="AB31" s="239"/>
      <c r="AC31" s="239"/>
      <c r="AD31" s="239"/>
      <c r="AE31" s="239"/>
      <c r="AG31" s="239"/>
      <c r="AH31" s="239"/>
      <c r="AI31" s="239"/>
      <c r="AJ31" s="239"/>
      <c r="AK31" s="239"/>
      <c r="AL31" s="239"/>
      <c r="AM31" s="239"/>
      <c r="AN31" s="239"/>
    </row>
    <row r="32" spans="2:40" ht="17.25" customHeight="1" x14ac:dyDescent="0.25">
      <c r="B32" s="341" t="s">
        <v>440</v>
      </c>
      <c r="C32" s="371">
        <f>MIN(Y34:AC48)</f>
        <v>50</v>
      </c>
      <c r="D32" s="371">
        <f>MAX(Y34:AC48)</f>
        <v>100</v>
      </c>
      <c r="E32" s="371">
        <f>AVERAGE(Y34:AC48)</f>
        <v>52.666666666666664</v>
      </c>
      <c r="F32" s="371">
        <f>D32-C32</f>
        <v>50</v>
      </c>
      <c r="G32" s="372">
        <f>_xlfn.STDEV.P(Y34:AC48)</f>
        <v>11.234866364235145</v>
      </c>
      <c r="H32" s="20"/>
      <c r="I32" s="64"/>
      <c r="L32" s="483" t="s">
        <v>114</v>
      </c>
      <c r="M32" s="252" t="s">
        <v>156</v>
      </c>
      <c r="N32" s="253"/>
      <c r="O32" s="253"/>
      <c r="P32" s="253"/>
      <c r="Q32" s="254"/>
      <c r="R32" s="23"/>
      <c r="S32" s="23"/>
      <c r="T32" s="23"/>
      <c r="U32" s="23"/>
      <c r="V32" s="23"/>
      <c r="X32" s="483" t="s">
        <v>114</v>
      </c>
      <c r="Y32" s="252" t="s">
        <v>156</v>
      </c>
      <c r="Z32" s="253"/>
      <c r="AA32" s="253"/>
      <c r="AB32" s="253"/>
      <c r="AC32" s="254"/>
      <c r="AD32" s="23"/>
      <c r="AE32" s="23"/>
      <c r="AG32" s="483" t="s">
        <v>114</v>
      </c>
      <c r="AH32" s="252" t="s">
        <v>156</v>
      </c>
      <c r="AI32" s="253"/>
      <c r="AJ32" s="253"/>
      <c r="AK32" s="253"/>
      <c r="AL32" s="254"/>
      <c r="AM32" s="23"/>
      <c r="AN32" s="23"/>
    </row>
    <row r="33" spans="2:40" ht="18" customHeight="1" thickBot="1" x14ac:dyDescent="0.3">
      <c r="B33" s="342" t="s">
        <v>441</v>
      </c>
      <c r="C33" s="373">
        <f>MIN(AH34:AL48)</f>
        <v>50</v>
      </c>
      <c r="D33" s="374">
        <f>MAX(AH34:AL48)</f>
        <v>100</v>
      </c>
      <c r="E33" s="375">
        <f>AVERAGE(AH34:AL48)</f>
        <v>52</v>
      </c>
      <c r="F33" s="376">
        <f>D33-C33</f>
        <v>50</v>
      </c>
      <c r="G33" s="377">
        <f>_xlfn.STDEV.P(AH34:AL48)</f>
        <v>9.7979589711327115</v>
      </c>
      <c r="H33" s="20"/>
      <c r="I33" s="64"/>
      <c r="L33" s="484"/>
      <c r="M33" s="127">
        <v>1</v>
      </c>
      <c r="N33" s="127">
        <v>2</v>
      </c>
      <c r="O33" s="127">
        <v>3</v>
      </c>
      <c r="P33" s="127">
        <v>4</v>
      </c>
      <c r="Q33" s="128">
        <v>5</v>
      </c>
      <c r="R33" s="236"/>
      <c r="S33" s="236"/>
      <c r="T33" s="236"/>
      <c r="U33" s="236"/>
      <c r="V33" s="236"/>
      <c r="X33" s="484"/>
      <c r="Y33" s="127">
        <v>1</v>
      </c>
      <c r="Z33" s="127">
        <v>2</v>
      </c>
      <c r="AA33" s="127">
        <v>3</v>
      </c>
      <c r="AB33" s="127">
        <v>4</v>
      </c>
      <c r="AC33" s="128">
        <v>5</v>
      </c>
      <c r="AD33" s="236"/>
      <c r="AE33" s="236"/>
      <c r="AG33" s="484"/>
      <c r="AH33" s="127">
        <v>1</v>
      </c>
      <c r="AI33" s="127">
        <v>2</v>
      </c>
      <c r="AJ33" s="127">
        <v>3</v>
      </c>
      <c r="AK33" s="127">
        <v>4</v>
      </c>
      <c r="AL33" s="128">
        <v>5</v>
      </c>
      <c r="AM33" s="236"/>
      <c r="AN33" s="236"/>
    </row>
    <row r="34" spans="2:40" ht="15.95" customHeight="1" x14ac:dyDescent="0.25">
      <c r="C34" s="364" t="s">
        <v>450</v>
      </c>
      <c r="D34" s="378">
        <v>200</v>
      </c>
      <c r="G34" s="379">
        <v>40</v>
      </c>
      <c r="H34" s="20"/>
      <c r="I34" s="64"/>
      <c r="L34" s="129">
        <v>1</v>
      </c>
      <c r="M34" s="130">
        <v>50</v>
      </c>
      <c r="N34" s="130">
        <v>50</v>
      </c>
      <c r="O34" s="130">
        <v>50</v>
      </c>
      <c r="P34" s="130">
        <v>50</v>
      </c>
      <c r="Q34" s="131">
        <v>50</v>
      </c>
      <c r="R34" s="235"/>
      <c r="S34" s="235"/>
      <c r="T34" s="235"/>
      <c r="U34" s="235"/>
      <c r="V34" s="235"/>
      <c r="X34" s="129">
        <v>1</v>
      </c>
      <c r="Y34" s="130">
        <v>50</v>
      </c>
      <c r="Z34" s="130">
        <v>50</v>
      </c>
      <c r="AA34" s="130">
        <v>50</v>
      </c>
      <c r="AB34" s="130">
        <v>50</v>
      </c>
      <c r="AC34" s="131">
        <v>50</v>
      </c>
      <c r="AD34" s="235"/>
      <c r="AE34" s="235"/>
      <c r="AG34" s="129">
        <v>1</v>
      </c>
      <c r="AH34" s="130">
        <v>50</v>
      </c>
      <c r="AI34" s="130">
        <v>50</v>
      </c>
      <c r="AJ34" s="130">
        <v>50</v>
      </c>
      <c r="AK34" s="130">
        <v>50</v>
      </c>
      <c r="AL34" s="131">
        <v>50</v>
      </c>
      <c r="AM34" s="235"/>
      <c r="AN34" s="235"/>
    </row>
    <row r="35" spans="2:40" ht="15.95" customHeight="1" x14ac:dyDescent="0.2">
      <c r="H35" s="20"/>
      <c r="I35" s="64"/>
      <c r="L35" s="129">
        <v>2</v>
      </c>
      <c r="M35" s="130">
        <v>50</v>
      </c>
      <c r="N35" s="130">
        <v>50</v>
      </c>
      <c r="O35" s="130">
        <v>50</v>
      </c>
      <c r="P35" s="130">
        <v>50</v>
      </c>
      <c r="Q35" s="131">
        <v>50</v>
      </c>
      <c r="R35" s="235"/>
      <c r="S35" s="235"/>
      <c r="T35" s="235"/>
      <c r="U35" s="235"/>
      <c r="V35" s="235"/>
      <c r="X35" s="129">
        <v>2</v>
      </c>
      <c r="Y35" s="130">
        <v>50</v>
      </c>
      <c r="Z35" s="130">
        <v>50</v>
      </c>
      <c r="AA35" s="130">
        <v>50</v>
      </c>
      <c r="AB35" s="130">
        <v>50</v>
      </c>
      <c r="AC35" s="131">
        <v>50</v>
      </c>
      <c r="AD35" s="235"/>
      <c r="AE35" s="235"/>
      <c r="AG35" s="129">
        <v>2</v>
      </c>
      <c r="AH35" s="130">
        <v>50</v>
      </c>
      <c r="AI35" s="130">
        <v>50</v>
      </c>
      <c r="AJ35" s="130">
        <v>50</v>
      </c>
      <c r="AK35" s="130">
        <v>50</v>
      </c>
      <c r="AL35" s="131">
        <v>50</v>
      </c>
      <c r="AM35" s="235"/>
      <c r="AN35" s="235"/>
    </row>
    <row r="36" spans="2:40" ht="15.95" customHeight="1" x14ac:dyDescent="0.2">
      <c r="B36" s="20"/>
      <c r="E36" s="124"/>
      <c r="F36" s="20"/>
      <c r="H36" s="20"/>
      <c r="I36" s="64"/>
      <c r="L36" s="129">
        <v>3</v>
      </c>
      <c r="M36" s="130">
        <v>50</v>
      </c>
      <c r="N36" s="130">
        <v>50</v>
      </c>
      <c r="O36" s="130">
        <v>50</v>
      </c>
      <c r="P36" s="130">
        <v>50</v>
      </c>
      <c r="Q36" s="131">
        <v>50</v>
      </c>
      <c r="R36" s="235"/>
      <c r="S36" s="235"/>
      <c r="T36" s="235"/>
      <c r="U36" s="235"/>
      <c r="V36" s="235"/>
      <c r="X36" s="129">
        <v>3</v>
      </c>
      <c r="Y36" s="130">
        <v>50</v>
      </c>
      <c r="Z36" s="130">
        <v>50</v>
      </c>
      <c r="AA36" s="130">
        <v>50</v>
      </c>
      <c r="AB36" s="130">
        <v>50</v>
      </c>
      <c r="AC36" s="131">
        <v>50</v>
      </c>
      <c r="AD36" s="235"/>
      <c r="AE36" s="235"/>
      <c r="AG36" s="129">
        <v>3</v>
      </c>
      <c r="AH36" s="130">
        <v>50</v>
      </c>
      <c r="AI36" s="130">
        <v>50</v>
      </c>
      <c r="AJ36" s="130">
        <v>50</v>
      </c>
      <c r="AK36" s="130">
        <v>50</v>
      </c>
      <c r="AL36" s="131">
        <v>50</v>
      </c>
      <c r="AM36" s="235"/>
      <c r="AN36" s="235"/>
    </row>
    <row r="37" spans="2:40" ht="15.95" customHeight="1" x14ac:dyDescent="0.2">
      <c r="B37" s="20"/>
      <c r="C37" s="20"/>
      <c r="D37" s="124"/>
      <c r="E37" s="124"/>
      <c r="F37" s="20"/>
      <c r="G37" s="20"/>
      <c r="H37" s="20"/>
      <c r="I37" s="64"/>
      <c r="L37" s="129">
        <v>4</v>
      </c>
      <c r="M37" s="130">
        <v>50</v>
      </c>
      <c r="N37" s="130">
        <v>50</v>
      </c>
      <c r="O37" s="130">
        <v>50</v>
      </c>
      <c r="P37" s="130">
        <v>50</v>
      </c>
      <c r="Q37" s="131">
        <v>50</v>
      </c>
      <c r="R37" s="235"/>
      <c r="S37" s="235"/>
      <c r="T37" s="235"/>
      <c r="U37" s="235"/>
      <c r="V37" s="235"/>
      <c r="X37" s="129">
        <v>4</v>
      </c>
      <c r="Y37" s="130">
        <v>50</v>
      </c>
      <c r="Z37" s="130">
        <v>50</v>
      </c>
      <c r="AA37" s="130">
        <v>50</v>
      </c>
      <c r="AB37" s="130">
        <v>50</v>
      </c>
      <c r="AC37" s="131">
        <v>50</v>
      </c>
      <c r="AD37" s="235"/>
      <c r="AE37" s="235"/>
      <c r="AG37" s="129">
        <v>4</v>
      </c>
      <c r="AH37" s="130">
        <v>50</v>
      </c>
      <c r="AI37" s="130">
        <v>50</v>
      </c>
      <c r="AJ37" s="130">
        <v>50</v>
      </c>
      <c r="AK37" s="130">
        <v>50</v>
      </c>
      <c r="AL37" s="131">
        <v>50</v>
      </c>
      <c r="AM37" s="235"/>
      <c r="AN37" s="235"/>
    </row>
    <row r="38" spans="2:40" ht="15.95" customHeight="1" x14ac:dyDescent="0.2">
      <c r="B38" s="20"/>
      <c r="C38" s="20"/>
      <c r="D38" s="124"/>
      <c r="E38" s="124"/>
      <c r="F38" s="20"/>
      <c r="G38" s="20"/>
      <c r="H38" s="20"/>
      <c r="I38" s="64"/>
      <c r="L38" s="129">
        <v>5</v>
      </c>
      <c r="M38" s="132">
        <v>50</v>
      </c>
      <c r="N38" s="132">
        <v>50</v>
      </c>
      <c r="O38" s="132">
        <v>50</v>
      </c>
      <c r="P38" s="132">
        <v>50</v>
      </c>
      <c r="Q38" s="133">
        <v>50</v>
      </c>
      <c r="R38" s="235"/>
      <c r="S38" s="235"/>
      <c r="T38" s="235"/>
      <c r="U38" s="235"/>
      <c r="V38" s="235"/>
      <c r="X38" s="129">
        <v>5</v>
      </c>
      <c r="Y38" s="132">
        <v>50</v>
      </c>
      <c r="Z38" s="132">
        <v>50</v>
      </c>
      <c r="AA38" s="132">
        <v>50</v>
      </c>
      <c r="AB38" s="132">
        <v>50</v>
      </c>
      <c r="AC38" s="133">
        <v>50</v>
      </c>
      <c r="AD38" s="235"/>
      <c r="AE38" s="235"/>
      <c r="AG38" s="129">
        <v>5</v>
      </c>
      <c r="AH38" s="132">
        <v>50</v>
      </c>
      <c r="AI38" s="132">
        <v>50</v>
      </c>
      <c r="AJ38" s="132">
        <v>50</v>
      </c>
      <c r="AK38" s="132">
        <v>50</v>
      </c>
      <c r="AL38" s="133">
        <v>50</v>
      </c>
      <c r="AM38" s="235"/>
      <c r="AN38" s="235"/>
    </row>
    <row r="39" spans="2:40" ht="15.95" customHeight="1" x14ac:dyDescent="0.2">
      <c r="B39" s="20"/>
      <c r="C39" s="20"/>
      <c r="D39" s="124"/>
      <c r="E39" s="124"/>
      <c r="F39" s="20"/>
      <c r="G39" s="20"/>
      <c r="H39" s="20"/>
      <c r="I39" s="64"/>
      <c r="L39" s="129">
        <v>6</v>
      </c>
      <c r="M39" s="132">
        <v>50</v>
      </c>
      <c r="N39" s="132">
        <v>50</v>
      </c>
      <c r="O39" s="132">
        <v>50</v>
      </c>
      <c r="P39" s="132">
        <v>50</v>
      </c>
      <c r="Q39" s="133">
        <v>50</v>
      </c>
      <c r="R39" s="235"/>
      <c r="S39" s="235"/>
      <c r="T39" s="235"/>
      <c r="U39" s="235"/>
      <c r="V39" s="235"/>
      <c r="X39" s="129">
        <v>6</v>
      </c>
      <c r="Y39" s="132">
        <v>50</v>
      </c>
      <c r="Z39" s="132">
        <v>50</v>
      </c>
      <c r="AA39" s="132">
        <v>50</v>
      </c>
      <c r="AB39" s="132">
        <v>50</v>
      </c>
      <c r="AC39" s="133">
        <v>50</v>
      </c>
      <c r="AD39" s="235"/>
      <c r="AE39" s="235"/>
      <c r="AG39" s="129">
        <v>6</v>
      </c>
      <c r="AH39" s="132">
        <v>50</v>
      </c>
      <c r="AI39" s="132">
        <v>50</v>
      </c>
      <c r="AJ39" s="132">
        <v>50</v>
      </c>
      <c r="AK39" s="132">
        <v>50</v>
      </c>
      <c r="AL39" s="133">
        <v>100</v>
      </c>
      <c r="AM39" s="235"/>
      <c r="AN39" s="235"/>
    </row>
    <row r="40" spans="2:40" ht="15.95" customHeight="1" x14ac:dyDescent="0.2">
      <c r="B40" s="20"/>
      <c r="C40" s="20"/>
      <c r="D40" s="124"/>
      <c r="E40" s="124"/>
      <c r="F40" s="20"/>
      <c r="G40" s="20"/>
      <c r="H40" s="20"/>
      <c r="I40" s="64"/>
      <c r="L40" s="129">
        <v>7</v>
      </c>
      <c r="M40" s="132">
        <v>50</v>
      </c>
      <c r="N40" s="132">
        <v>50</v>
      </c>
      <c r="O40" s="132">
        <v>50</v>
      </c>
      <c r="P40" s="132">
        <v>50</v>
      </c>
      <c r="Q40" s="133">
        <v>100</v>
      </c>
      <c r="R40" s="235"/>
      <c r="S40" s="235"/>
      <c r="T40" s="235"/>
      <c r="U40" s="235"/>
      <c r="V40" s="235"/>
      <c r="X40" s="129">
        <v>7</v>
      </c>
      <c r="Y40" s="132">
        <v>50</v>
      </c>
      <c r="Z40" s="132">
        <v>50</v>
      </c>
      <c r="AA40" s="132">
        <v>50</v>
      </c>
      <c r="AB40" s="132">
        <v>50</v>
      </c>
      <c r="AC40" s="133">
        <v>50</v>
      </c>
      <c r="AD40" s="235"/>
      <c r="AE40" s="235"/>
      <c r="AG40" s="129">
        <v>7</v>
      </c>
      <c r="AH40" s="132">
        <v>50</v>
      </c>
      <c r="AI40" s="132">
        <v>50</v>
      </c>
      <c r="AJ40" s="132">
        <v>50</v>
      </c>
      <c r="AK40" s="132">
        <v>50</v>
      </c>
      <c r="AL40" s="133">
        <v>50</v>
      </c>
      <c r="AM40" s="235"/>
      <c r="AN40" s="235"/>
    </row>
    <row r="41" spans="2:40" ht="15.95" customHeight="1" x14ac:dyDescent="0.2">
      <c r="B41" s="20"/>
      <c r="C41" s="20"/>
      <c r="D41" s="124"/>
      <c r="E41" s="124"/>
      <c r="F41" s="20"/>
      <c r="G41" s="20"/>
      <c r="H41" s="20"/>
      <c r="I41" s="64"/>
      <c r="L41" s="129">
        <v>8</v>
      </c>
      <c r="M41" s="132">
        <v>50</v>
      </c>
      <c r="N41" s="132">
        <v>50</v>
      </c>
      <c r="O41" s="132">
        <v>50</v>
      </c>
      <c r="P41" s="132">
        <v>50</v>
      </c>
      <c r="Q41" s="133">
        <v>100</v>
      </c>
      <c r="R41" s="235"/>
      <c r="S41" s="235"/>
      <c r="T41" s="235"/>
      <c r="U41" s="235"/>
      <c r="V41" s="235"/>
      <c r="X41" s="129">
        <v>8</v>
      </c>
      <c r="Y41" s="132">
        <v>50</v>
      </c>
      <c r="Z41" s="132">
        <v>50</v>
      </c>
      <c r="AA41" s="132">
        <v>50</v>
      </c>
      <c r="AB41" s="132">
        <v>50</v>
      </c>
      <c r="AC41" s="133">
        <v>50</v>
      </c>
      <c r="AD41" s="235"/>
      <c r="AE41" s="235"/>
      <c r="AG41" s="129">
        <v>8</v>
      </c>
      <c r="AH41" s="132">
        <v>50</v>
      </c>
      <c r="AI41" s="132">
        <v>50</v>
      </c>
      <c r="AJ41" s="132">
        <v>50</v>
      </c>
      <c r="AK41" s="132">
        <v>50</v>
      </c>
      <c r="AL41" s="133">
        <v>100</v>
      </c>
      <c r="AM41" s="235"/>
      <c r="AN41" s="235"/>
    </row>
    <row r="42" spans="2:40" ht="15.95" customHeight="1" x14ac:dyDescent="0.2">
      <c r="B42" s="20"/>
      <c r="C42" s="20"/>
      <c r="D42" s="124"/>
      <c r="E42" s="124"/>
      <c r="F42" s="20"/>
      <c r="G42" s="20"/>
      <c r="H42" s="20"/>
      <c r="I42" s="64"/>
      <c r="L42" s="129">
        <v>9</v>
      </c>
      <c r="M42" s="132">
        <v>50</v>
      </c>
      <c r="N42" s="132">
        <v>50</v>
      </c>
      <c r="O42" s="132">
        <v>50</v>
      </c>
      <c r="P42" s="132">
        <v>50</v>
      </c>
      <c r="Q42" s="133">
        <v>50</v>
      </c>
      <c r="R42" s="235"/>
      <c r="S42" s="235"/>
      <c r="T42" s="235"/>
      <c r="U42" s="235"/>
      <c r="V42" s="235"/>
      <c r="X42" s="129">
        <v>9</v>
      </c>
      <c r="Y42" s="132">
        <v>50</v>
      </c>
      <c r="Z42" s="132">
        <v>50</v>
      </c>
      <c r="AA42" s="132">
        <v>50</v>
      </c>
      <c r="AB42" s="132">
        <v>50</v>
      </c>
      <c r="AC42" s="133">
        <v>50</v>
      </c>
      <c r="AD42" s="235"/>
      <c r="AE42" s="235"/>
      <c r="AG42" s="129">
        <v>9</v>
      </c>
      <c r="AH42" s="132">
        <v>50</v>
      </c>
      <c r="AI42" s="132">
        <v>50</v>
      </c>
      <c r="AJ42" s="132">
        <v>50</v>
      </c>
      <c r="AK42" s="132">
        <v>50</v>
      </c>
      <c r="AL42" s="133">
        <v>100</v>
      </c>
      <c r="AM42" s="235"/>
      <c r="AN42" s="235"/>
    </row>
    <row r="43" spans="2:40" ht="15.95" customHeight="1" x14ac:dyDescent="0.2">
      <c r="B43" s="20"/>
      <c r="C43" s="20"/>
      <c r="D43" s="124"/>
      <c r="E43" s="124"/>
      <c r="F43" s="20"/>
      <c r="G43" s="20"/>
      <c r="H43" s="20"/>
      <c r="I43" s="64"/>
      <c r="L43" s="129">
        <v>10</v>
      </c>
      <c r="M43" s="132">
        <v>50</v>
      </c>
      <c r="N43" s="132">
        <v>50</v>
      </c>
      <c r="O43" s="132">
        <v>50</v>
      </c>
      <c r="P43" s="132">
        <v>50</v>
      </c>
      <c r="Q43" s="133">
        <v>50</v>
      </c>
      <c r="R43" s="235"/>
      <c r="S43" s="235"/>
      <c r="T43" s="235"/>
      <c r="U43" s="235"/>
      <c r="V43" s="235"/>
      <c r="X43" s="129">
        <v>10</v>
      </c>
      <c r="Y43" s="132">
        <v>50</v>
      </c>
      <c r="Z43" s="132">
        <v>50</v>
      </c>
      <c r="AA43" s="132">
        <v>50</v>
      </c>
      <c r="AB43" s="132">
        <v>50</v>
      </c>
      <c r="AC43" s="133">
        <v>50</v>
      </c>
      <c r="AD43" s="235"/>
      <c r="AE43" s="235"/>
      <c r="AG43" s="129">
        <v>10</v>
      </c>
      <c r="AH43" s="132">
        <v>50</v>
      </c>
      <c r="AI43" s="132">
        <v>50</v>
      </c>
      <c r="AJ43" s="132">
        <v>50</v>
      </c>
      <c r="AK43" s="132">
        <v>50</v>
      </c>
      <c r="AL43" s="133">
        <v>50</v>
      </c>
      <c r="AM43" s="235"/>
      <c r="AN43" s="235"/>
    </row>
    <row r="44" spans="2:40" ht="15.95" customHeight="1" x14ac:dyDescent="0.2">
      <c r="B44" s="20"/>
      <c r="C44" s="20"/>
      <c r="D44" s="124"/>
      <c r="E44" s="124"/>
      <c r="F44" s="20"/>
      <c r="G44" s="20"/>
      <c r="H44" s="20"/>
      <c r="I44" s="64"/>
      <c r="L44" s="129">
        <v>11</v>
      </c>
      <c r="M44" s="132">
        <v>50</v>
      </c>
      <c r="N44" s="132">
        <v>50</v>
      </c>
      <c r="O44" s="132">
        <v>50</v>
      </c>
      <c r="P44" s="132">
        <v>50</v>
      </c>
      <c r="Q44" s="133">
        <v>50</v>
      </c>
      <c r="R44" s="235"/>
      <c r="S44" s="235"/>
      <c r="T44" s="235"/>
      <c r="U44" s="235"/>
      <c r="V44" s="235"/>
      <c r="X44" s="129">
        <v>11</v>
      </c>
      <c r="Y44" s="132">
        <v>50</v>
      </c>
      <c r="Z44" s="132">
        <v>50</v>
      </c>
      <c r="AA44" s="132">
        <v>50</v>
      </c>
      <c r="AB44" s="132">
        <v>50</v>
      </c>
      <c r="AC44" s="133">
        <v>50</v>
      </c>
      <c r="AD44" s="235"/>
      <c r="AE44" s="235"/>
      <c r="AG44" s="129">
        <v>11</v>
      </c>
      <c r="AH44" s="132">
        <v>50</v>
      </c>
      <c r="AI44" s="132">
        <v>50</v>
      </c>
      <c r="AJ44" s="132">
        <v>50</v>
      </c>
      <c r="AK44" s="132">
        <v>50</v>
      </c>
      <c r="AL44" s="133">
        <v>50</v>
      </c>
      <c r="AM44" s="235"/>
      <c r="AN44" s="235"/>
    </row>
    <row r="45" spans="2:40" ht="15.95" customHeight="1" x14ac:dyDescent="0.2">
      <c r="B45" s="20"/>
      <c r="C45" s="20"/>
      <c r="D45" s="124"/>
      <c r="E45" s="124"/>
      <c r="F45" s="20"/>
      <c r="G45" s="20"/>
      <c r="H45" s="20"/>
      <c r="I45" s="64"/>
      <c r="L45" s="129">
        <v>12</v>
      </c>
      <c r="M45" s="132">
        <v>50</v>
      </c>
      <c r="N45" s="132">
        <v>50</v>
      </c>
      <c r="O45" s="132">
        <v>50</v>
      </c>
      <c r="P45" s="132">
        <v>50</v>
      </c>
      <c r="Q45" s="133">
        <v>50</v>
      </c>
      <c r="R45" s="235"/>
      <c r="S45" s="235"/>
      <c r="T45" s="235"/>
      <c r="U45" s="235"/>
      <c r="V45" s="235"/>
      <c r="X45" s="129">
        <v>12</v>
      </c>
      <c r="Y45" s="132">
        <v>50</v>
      </c>
      <c r="Z45" s="132">
        <v>50</v>
      </c>
      <c r="AA45" s="132">
        <v>50</v>
      </c>
      <c r="AB45" s="132">
        <v>50</v>
      </c>
      <c r="AC45" s="133">
        <v>50</v>
      </c>
      <c r="AD45" s="235"/>
      <c r="AE45" s="235"/>
      <c r="AG45" s="129">
        <v>12</v>
      </c>
      <c r="AH45" s="132">
        <v>50</v>
      </c>
      <c r="AI45" s="132">
        <v>50</v>
      </c>
      <c r="AJ45" s="132">
        <v>50</v>
      </c>
      <c r="AK45" s="132">
        <v>50</v>
      </c>
      <c r="AL45" s="133">
        <v>50</v>
      </c>
      <c r="AM45" s="235"/>
      <c r="AN45" s="235"/>
    </row>
    <row r="46" spans="2:40" ht="15.95" customHeight="1" x14ac:dyDescent="0.2">
      <c r="B46" s="20"/>
      <c r="C46" s="20"/>
      <c r="D46" s="124"/>
      <c r="E46" s="124"/>
      <c r="F46" s="20"/>
      <c r="G46" s="20"/>
      <c r="H46" s="20"/>
      <c r="I46" s="64"/>
      <c r="L46" s="129">
        <v>13</v>
      </c>
      <c r="M46" s="132">
        <v>50</v>
      </c>
      <c r="N46" s="132">
        <v>50</v>
      </c>
      <c r="O46" s="132">
        <v>100</v>
      </c>
      <c r="P46" s="132">
        <v>50</v>
      </c>
      <c r="Q46" s="133">
        <v>50</v>
      </c>
      <c r="R46" s="235"/>
      <c r="S46" s="235"/>
      <c r="T46" s="235"/>
      <c r="U46" s="235"/>
      <c r="V46" s="235"/>
      <c r="X46" s="129">
        <v>13</v>
      </c>
      <c r="Y46" s="132">
        <v>50</v>
      </c>
      <c r="Z46" s="132">
        <v>50</v>
      </c>
      <c r="AA46" s="132">
        <v>50</v>
      </c>
      <c r="AB46" s="132">
        <v>50</v>
      </c>
      <c r="AC46" s="133">
        <v>50</v>
      </c>
      <c r="AD46" s="235"/>
      <c r="AE46" s="235"/>
      <c r="AG46" s="129">
        <v>13</v>
      </c>
      <c r="AH46" s="132">
        <v>50</v>
      </c>
      <c r="AI46" s="132">
        <v>50</v>
      </c>
      <c r="AJ46" s="132">
        <v>50</v>
      </c>
      <c r="AK46" s="132">
        <v>50</v>
      </c>
      <c r="AL46" s="133">
        <v>50</v>
      </c>
      <c r="AM46" s="235"/>
      <c r="AN46" s="235"/>
    </row>
    <row r="47" spans="2:40" ht="15.95" customHeight="1" x14ac:dyDescent="0.2">
      <c r="B47" s="20"/>
      <c r="C47" s="20"/>
      <c r="D47" s="124"/>
      <c r="E47" s="124"/>
      <c r="F47" s="20"/>
      <c r="G47" s="20"/>
      <c r="H47" s="20"/>
      <c r="I47" s="64"/>
      <c r="L47" s="129">
        <v>14</v>
      </c>
      <c r="M47" s="132">
        <v>100</v>
      </c>
      <c r="N47" s="132">
        <v>50</v>
      </c>
      <c r="O47" s="132">
        <v>100</v>
      </c>
      <c r="P47" s="132">
        <v>50</v>
      </c>
      <c r="Q47" s="133">
        <v>100</v>
      </c>
      <c r="R47" s="235"/>
      <c r="S47" s="235"/>
      <c r="T47" s="235"/>
      <c r="U47" s="235"/>
      <c r="V47" s="235"/>
      <c r="X47" s="129">
        <v>14</v>
      </c>
      <c r="Y47" s="132">
        <v>100</v>
      </c>
      <c r="Z47" s="132">
        <v>50</v>
      </c>
      <c r="AA47" s="132">
        <v>100</v>
      </c>
      <c r="AB47" s="132">
        <v>50</v>
      </c>
      <c r="AC47" s="133">
        <v>50</v>
      </c>
      <c r="AD47" s="235"/>
      <c r="AE47" s="235"/>
      <c r="AG47" s="129">
        <v>14</v>
      </c>
      <c r="AH47" s="132">
        <v>50</v>
      </c>
      <c r="AI47" s="132">
        <v>50</v>
      </c>
      <c r="AJ47" s="132">
        <v>50</v>
      </c>
      <c r="AK47" s="132">
        <v>50</v>
      </c>
      <c r="AL47" s="133">
        <v>50</v>
      </c>
      <c r="AM47" s="235"/>
      <c r="AN47" s="235"/>
    </row>
    <row r="48" spans="2:40" ht="15.95" customHeight="1" thickBot="1" x14ac:dyDescent="0.25">
      <c r="B48" s="20"/>
      <c r="C48" s="20"/>
      <c r="D48" s="124"/>
      <c r="E48" s="124"/>
      <c r="F48" s="20"/>
      <c r="G48" s="20"/>
      <c r="H48" s="20"/>
      <c r="I48" s="64"/>
      <c r="L48" s="134">
        <v>15</v>
      </c>
      <c r="M48" s="237">
        <v>100</v>
      </c>
      <c r="N48" s="237">
        <v>100</v>
      </c>
      <c r="O48" s="237">
        <v>100</v>
      </c>
      <c r="P48" s="237">
        <v>50</v>
      </c>
      <c r="Q48" s="238">
        <v>50</v>
      </c>
      <c r="R48" s="235"/>
      <c r="S48" s="235"/>
      <c r="T48" s="235"/>
      <c r="U48" s="235"/>
      <c r="V48" s="235"/>
      <c r="X48" s="134">
        <v>15</v>
      </c>
      <c r="Y48" s="237">
        <v>100</v>
      </c>
      <c r="Z48" s="237">
        <v>100</v>
      </c>
      <c r="AA48" s="237">
        <v>50</v>
      </c>
      <c r="AB48" s="237">
        <v>50</v>
      </c>
      <c r="AC48" s="238">
        <v>50</v>
      </c>
      <c r="AD48" s="235"/>
      <c r="AE48" s="235"/>
      <c r="AG48" s="134">
        <v>15</v>
      </c>
      <c r="AH48" s="237">
        <v>50</v>
      </c>
      <c r="AI48" s="237">
        <v>50</v>
      </c>
      <c r="AJ48" s="237">
        <v>50</v>
      </c>
      <c r="AK48" s="237">
        <v>50</v>
      </c>
      <c r="AL48" s="238">
        <v>50</v>
      </c>
      <c r="AM48" s="235"/>
      <c r="AN48" s="235"/>
    </row>
    <row r="49" spans="2:22" ht="15.95" customHeight="1" x14ac:dyDescent="0.2">
      <c r="B49" s="20"/>
      <c r="C49" s="20"/>
      <c r="D49" s="124"/>
      <c r="E49" s="124"/>
      <c r="F49" s="20"/>
      <c r="G49" s="20"/>
      <c r="H49" s="20"/>
      <c r="I49" s="64"/>
      <c r="L49" s="234"/>
      <c r="M49" s="235"/>
      <c r="N49" s="235"/>
      <c r="O49" s="235"/>
      <c r="P49" s="235"/>
      <c r="Q49" s="235"/>
      <c r="R49" s="235"/>
      <c r="S49" s="235"/>
      <c r="T49" s="235"/>
      <c r="U49" s="235"/>
      <c r="V49" s="235"/>
    </row>
    <row r="50" spans="2:22" ht="141" customHeight="1" x14ac:dyDescent="0.2">
      <c r="B50" s="20"/>
      <c r="C50" s="20"/>
      <c r="D50" s="124"/>
      <c r="E50" s="124"/>
      <c r="F50" s="20"/>
      <c r="G50" s="20"/>
      <c r="H50" s="20"/>
      <c r="I50" s="64"/>
    </row>
    <row r="51" spans="2:22" ht="18" customHeight="1" x14ac:dyDescent="0.2">
      <c r="B51" s="20"/>
      <c r="C51" s="20"/>
      <c r="D51" s="124"/>
      <c r="E51" s="124"/>
      <c r="F51" s="20"/>
      <c r="G51" s="20"/>
      <c r="H51" s="20"/>
      <c r="I51" s="64"/>
    </row>
    <row r="52" spans="2:22" ht="18" customHeight="1" x14ac:dyDescent="0.2">
      <c r="B52" s="20"/>
      <c r="C52" s="20"/>
      <c r="D52" s="124"/>
      <c r="E52" s="124"/>
      <c r="F52" s="20"/>
      <c r="G52" s="20"/>
      <c r="H52" s="20"/>
      <c r="I52" s="64"/>
    </row>
    <row r="53" spans="2:22" ht="18" customHeight="1" x14ac:dyDescent="0.2">
      <c r="B53" s="20"/>
      <c r="C53" s="20"/>
      <c r="D53" s="124"/>
      <c r="E53" s="124"/>
      <c r="F53" s="20"/>
      <c r="G53" s="20"/>
      <c r="H53" s="20"/>
      <c r="I53" s="64"/>
    </row>
    <row r="54" spans="2:22" ht="18" customHeight="1" x14ac:dyDescent="0.2">
      <c r="B54" s="20"/>
      <c r="C54" s="20"/>
      <c r="D54" s="124"/>
      <c r="E54" s="124"/>
      <c r="F54" s="20"/>
      <c r="G54" s="20"/>
      <c r="H54" s="20"/>
      <c r="I54" s="64"/>
    </row>
    <row r="55" spans="2:22" ht="18" customHeight="1" x14ac:dyDescent="0.2">
      <c r="B55" s="20"/>
      <c r="C55" s="20"/>
      <c r="D55" s="124"/>
      <c r="E55" s="124"/>
      <c r="F55" s="20"/>
      <c r="G55" s="20"/>
      <c r="H55" s="20"/>
      <c r="I55" s="64"/>
    </row>
    <row r="56" spans="2:22" ht="18" customHeight="1" x14ac:dyDescent="0.2">
      <c r="B56" s="20"/>
      <c r="C56" s="20"/>
      <c r="D56" s="124"/>
      <c r="E56" s="124"/>
      <c r="F56" s="20"/>
      <c r="G56" s="20"/>
      <c r="H56" s="20"/>
      <c r="I56" s="64"/>
    </row>
    <row r="57" spans="2:22" ht="18" customHeight="1" x14ac:dyDescent="0.2">
      <c r="B57" s="20"/>
      <c r="C57" s="20"/>
      <c r="D57" s="124"/>
      <c r="E57" s="124"/>
      <c r="F57" s="20"/>
      <c r="G57" s="20"/>
      <c r="H57" s="20"/>
      <c r="I57" s="64"/>
    </row>
    <row r="58" spans="2:22" ht="18" customHeight="1" x14ac:dyDescent="0.2">
      <c r="B58" s="20"/>
      <c r="C58" s="20"/>
      <c r="D58" s="124"/>
      <c r="E58" s="124"/>
      <c r="F58" s="20"/>
      <c r="G58" s="20"/>
      <c r="H58" s="20"/>
      <c r="I58" s="64"/>
    </row>
    <row r="59" spans="2:22" ht="18" customHeight="1" x14ac:dyDescent="0.2">
      <c r="B59" s="20"/>
      <c r="C59" s="20"/>
      <c r="D59" s="124"/>
      <c r="E59" s="124"/>
      <c r="F59" s="20"/>
      <c r="G59" s="20"/>
      <c r="H59" s="20"/>
      <c r="I59" s="64"/>
    </row>
    <row r="60" spans="2:22" ht="18" customHeight="1" x14ac:dyDescent="0.2">
      <c r="B60" s="20"/>
      <c r="C60" s="20"/>
      <c r="D60" s="124"/>
      <c r="E60" s="124"/>
      <c r="F60" s="20"/>
      <c r="G60" s="20"/>
      <c r="H60" s="20"/>
      <c r="I60" s="64"/>
    </row>
    <row r="61" spans="2:22" ht="18" customHeight="1" x14ac:dyDescent="0.2">
      <c r="B61" s="20"/>
      <c r="C61" s="20"/>
      <c r="D61" s="124"/>
      <c r="E61" s="124"/>
      <c r="F61" s="20"/>
      <c r="G61" s="20"/>
      <c r="H61" s="20"/>
      <c r="I61" s="64"/>
    </row>
    <row r="62" spans="2:22" ht="18" customHeight="1" x14ac:dyDescent="0.2">
      <c r="B62" s="20"/>
      <c r="C62" s="20"/>
      <c r="D62" s="124"/>
      <c r="E62" s="124"/>
      <c r="F62" s="20"/>
      <c r="G62" s="20"/>
      <c r="H62" s="20"/>
      <c r="I62" s="64"/>
    </row>
    <row r="63" spans="2:22" ht="18" customHeight="1" x14ac:dyDescent="0.2">
      <c r="B63" s="20"/>
      <c r="C63" s="20"/>
      <c r="D63" s="124"/>
      <c r="E63" s="124"/>
      <c r="F63" s="20"/>
      <c r="G63" s="20"/>
      <c r="H63" s="20"/>
      <c r="I63" s="64"/>
    </row>
    <row r="64" spans="2:22" ht="18" customHeight="1" x14ac:dyDescent="0.2">
      <c r="B64" s="20"/>
      <c r="C64" s="20"/>
      <c r="D64" s="124"/>
      <c r="E64" s="124"/>
      <c r="F64" s="20"/>
      <c r="G64" s="20"/>
      <c r="H64" s="20"/>
      <c r="I64" s="64"/>
    </row>
    <row r="65" spans="2:9" ht="18" customHeight="1" x14ac:dyDescent="0.2">
      <c r="B65" s="20"/>
      <c r="C65" s="20"/>
      <c r="D65" s="124"/>
      <c r="E65" s="124"/>
      <c r="F65" s="20"/>
      <c r="G65" s="20"/>
      <c r="H65" s="20"/>
      <c r="I65" s="64"/>
    </row>
    <row r="66" spans="2:9" ht="18" customHeight="1" x14ac:dyDescent="0.2">
      <c r="B66" s="20"/>
      <c r="C66" s="20"/>
      <c r="D66" s="124"/>
      <c r="E66" s="124"/>
      <c r="F66" s="20"/>
      <c r="G66" s="20"/>
      <c r="H66" s="20"/>
      <c r="I66" s="64"/>
    </row>
    <row r="67" spans="2:9" ht="18" customHeight="1" x14ac:dyDescent="0.2">
      <c r="B67" s="20"/>
      <c r="C67" s="20"/>
      <c r="D67" s="124"/>
      <c r="E67" s="124"/>
      <c r="F67" s="20"/>
      <c r="G67" s="20"/>
      <c r="H67" s="20"/>
      <c r="I67" s="64"/>
    </row>
    <row r="68" spans="2:9" ht="18" customHeight="1" x14ac:dyDescent="0.2">
      <c r="B68" s="20"/>
      <c r="C68" s="20"/>
      <c r="D68" s="124"/>
      <c r="E68" s="124"/>
      <c r="F68" s="20"/>
      <c r="G68" s="20"/>
      <c r="H68" s="20"/>
      <c r="I68" s="64"/>
    </row>
    <row r="69" spans="2:9" ht="18" customHeight="1" x14ac:dyDescent="0.2">
      <c r="B69" s="20"/>
      <c r="C69" s="20"/>
      <c r="D69" s="124"/>
      <c r="E69" s="124"/>
      <c r="F69" s="20"/>
      <c r="G69" s="20"/>
      <c r="H69" s="20"/>
      <c r="I69" s="64"/>
    </row>
    <row r="70" spans="2:9" ht="18" customHeight="1" x14ac:dyDescent="0.2">
      <c r="B70" s="20"/>
      <c r="C70" s="20"/>
      <c r="D70" s="124"/>
      <c r="E70" s="124"/>
      <c r="F70" s="20"/>
      <c r="G70" s="20"/>
      <c r="H70" s="20"/>
      <c r="I70" s="64"/>
    </row>
    <row r="71" spans="2:9" ht="18" customHeight="1" x14ac:dyDescent="0.2">
      <c r="B71" s="20"/>
      <c r="C71" s="20"/>
      <c r="D71" s="124"/>
      <c r="E71" s="124"/>
      <c r="F71" s="20"/>
      <c r="G71" s="20"/>
      <c r="H71" s="20"/>
      <c r="I71" s="64"/>
    </row>
    <row r="72" spans="2:9" ht="18" customHeight="1" x14ac:dyDescent="0.2">
      <c r="B72" s="20"/>
      <c r="C72" s="20"/>
      <c r="D72" s="124"/>
      <c r="E72" s="124"/>
      <c r="F72" s="20"/>
      <c r="G72" s="20"/>
      <c r="H72" s="20"/>
      <c r="I72" s="64"/>
    </row>
    <row r="73" spans="2:9" ht="18" customHeight="1" x14ac:dyDescent="0.2">
      <c r="B73" s="20"/>
      <c r="C73" s="20"/>
      <c r="D73" s="124"/>
      <c r="E73" s="124"/>
      <c r="F73" s="20"/>
      <c r="G73" s="20"/>
      <c r="H73" s="20"/>
      <c r="I73" s="64"/>
    </row>
    <row r="74" spans="2:9" ht="18" customHeight="1" x14ac:dyDescent="0.2">
      <c r="B74" s="20"/>
      <c r="C74" s="20"/>
      <c r="D74" s="124"/>
      <c r="E74" s="124"/>
      <c r="F74" s="20"/>
      <c r="G74" s="20"/>
      <c r="H74" s="20"/>
      <c r="I74" s="64"/>
    </row>
    <row r="75" spans="2:9" ht="18" customHeight="1" x14ac:dyDescent="0.2">
      <c r="B75" s="20"/>
      <c r="C75" s="20"/>
      <c r="D75" s="124"/>
      <c r="E75" s="124"/>
      <c r="F75" s="20"/>
      <c r="G75" s="20"/>
      <c r="H75" s="20"/>
      <c r="I75" s="64"/>
    </row>
    <row r="76" spans="2:9" ht="18" customHeight="1" x14ac:dyDescent="0.2">
      <c r="B76" s="20"/>
      <c r="C76" s="20"/>
      <c r="D76" s="124"/>
      <c r="E76" s="124"/>
      <c r="F76" s="20"/>
      <c r="G76" s="20"/>
      <c r="H76" s="20"/>
      <c r="I76" s="64"/>
    </row>
    <row r="77" spans="2:9" ht="18" customHeight="1" x14ac:dyDescent="0.2">
      <c r="B77" s="20"/>
      <c r="C77" s="20"/>
      <c r="D77" s="124"/>
      <c r="E77" s="124"/>
      <c r="F77" s="20"/>
      <c r="G77" s="20"/>
      <c r="H77" s="20"/>
      <c r="I77" s="64"/>
    </row>
    <row r="78" spans="2:9" ht="18" customHeight="1" x14ac:dyDescent="0.2">
      <c r="B78" s="20"/>
      <c r="C78" s="20"/>
      <c r="D78" s="124"/>
      <c r="E78" s="124"/>
      <c r="F78" s="20"/>
      <c r="G78" s="20"/>
      <c r="H78" s="20"/>
      <c r="I78" s="64"/>
    </row>
    <row r="79" spans="2:9" ht="18" customHeight="1" x14ac:dyDescent="0.2">
      <c r="B79" s="20"/>
      <c r="C79" s="20"/>
      <c r="D79" s="124"/>
      <c r="E79" s="124"/>
      <c r="F79" s="20"/>
      <c r="G79" s="20"/>
      <c r="H79" s="20"/>
      <c r="I79" s="64"/>
    </row>
    <row r="80" spans="2:9" ht="18" customHeight="1" x14ac:dyDescent="0.2">
      <c r="B80" s="20"/>
      <c r="C80" s="20"/>
      <c r="D80" s="124"/>
      <c r="E80" s="124"/>
      <c r="F80" s="20"/>
      <c r="G80" s="20"/>
      <c r="H80" s="20"/>
      <c r="I80" s="64"/>
    </row>
    <row r="81" spans="2:34" ht="18" customHeight="1" x14ac:dyDescent="0.2">
      <c r="B81" s="20"/>
      <c r="C81" s="20"/>
      <c r="D81" s="124"/>
      <c r="E81" s="124"/>
      <c r="F81" s="20"/>
      <c r="G81" s="20"/>
      <c r="H81" s="20"/>
      <c r="I81" s="64"/>
    </row>
    <row r="82" spans="2:34" ht="18" customHeight="1" x14ac:dyDescent="0.2">
      <c r="B82" s="20"/>
      <c r="C82" s="20"/>
      <c r="D82" s="124"/>
      <c r="E82" s="124"/>
      <c r="F82" s="20"/>
      <c r="G82" s="20"/>
      <c r="H82" s="20"/>
      <c r="I82" s="64"/>
    </row>
    <row r="83" spans="2:34" ht="18" customHeight="1" x14ac:dyDescent="0.2">
      <c r="B83" s="20"/>
      <c r="C83" s="20"/>
      <c r="D83" s="124"/>
      <c r="E83" s="124"/>
      <c r="F83" s="20"/>
      <c r="G83" s="20"/>
      <c r="H83" s="20"/>
      <c r="I83" s="64"/>
    </row>
    <row r="84" spans="2:34" ht="18" customHeight="1" x14ac:dyDescent="0.2">
      <c r="B84" s="20"/>
      <c r="C84" s="20"/>
      <c r="D84" s="124"/>
      <c r="E84" s="124"/>
      <c r="F84" s="20"/>
      <c r="G84" s="20"/>
      <c r="H84" s="20"/>
      <c r="I84" s="64"/>
    </row>
    <row r="85" spans="2:34" ht="18" customHeight="1" x14ac:dyDescent="0.2">
      <c r="B85" s="20"/>
      <c r="C85" s="20"/>
      <c r="D85" s="124"/>
      <c r="E85" s="124"/>
      <c r="F85" s="20"/>
      <c r="G85" s="20"/>
      <c r="H85" s="20"/>
      <c r="I85" s="64"/>
    </row>
    <row r="86" spans="2:34" ht="18" customHeight="1" thickBot="1" x14ac:dyDescent="0.25">
      <c r="B86" s="20"/>
      <c r="C86" s="20"/>
      <c r="D86" s="124"/>
      <c r="E86" s="124"/>
      <c r="F86" s="20"/>
      <c r="G86" s="20"/>
      <c r="H86" s="20"/>
      <c r="I86" s="64"/>
    </row>
    <row r="87" spans="2:34" ht="18" customHeight="1" thickBot="1" x14ac:dyDescent="0.35">
      <c r="B87" s="550" t="s">
        <v>115</v>
      </c>
      <c r="C87" s="550"/>
      <c r="D87" s="550"/>
      <c r="E87" s="550"/>
      <c r="G87" s="165"/>
      <c r="H87" s="41" t="s">
        <v>68</v>
      </c>
      <c r="I87" s="41" t="s">
        <v>69</v>
      </c>
      <c r="J87" s="149" t="s">
        <v>151</v>
      </c>
      <c r="K87" s="41" t="s">
        <v>70</v>
      </c>
      <c r="L87" s="17" t="s">
        <v>71</v>
      </c>
    </row>
    <row r="88" spans="2:34" ht="21" thickTop="1" thickBot="1" x14ac:dyDescent="0.35">
      <c r="C88" s="365"/>
      <c r="D88" s="365"/>
      <c r="E88" s="582" t="s">
        <v>463</v>
      </c>
      <c r="G88" s="389" t="s">
        <v>191</v>
      </c>
      <c r="H88" s="101">
        <f>MIN(C90:C108)</f>
        <v>5.92</v>
      </c>
      <c r="I88" s="101">
        <f>MAX(C90:C108)</f>
        <v>6.2</v>
      </c>
      <c r="J88" s="101">
        <f>AVERAGE(C90:C108)</f>
        <v>5.9915789473684216</v>
      </c>
      <c r="K88" s="101">
        <f>I88-H88</f>
        <v>0.28000000000000025</v>
      </c>
      <c r="L88" s="97">
        <f>_xlfn.STDEV.S(C90:C108)</f>
        <v>7.0966592914846444E-2</v>
      </c>
    </row>
    <row r="89" spans="2:34" ht="17.25" thickBot="1" x14ac:dyDescent="0.3">
      <c r="B89" s="24" t="s">
        <v>47</v>
      </c>
      <c r="C89" s="349" t="s">
        <v>179</v>
      </c>
      <c r="D89" s="329" t="s">
        <v>193</v>
      </c>
      <c r="E89" s="329" t="s">
        <v>452</v>
      </c>
      <c r="G89" s="380" t="s">
        <v>192</v>
      </c>
      <c r="H89" s="390">
        <f>MIN(D90:D108)</f>
        <v>5.87</v>
      </c>
      <c r="I89" s="390">
        <f>MAX(D90:D108)</f>
        <v>5.97</v>
      </c>
      <c r="J89" s="390">
        <f>AVERAGE(D90:D108)</f>
        <v>5.9276315789473681</v>
      </c>
      <c r="K89" s="390">
        <f>I89-H89</f>
        <v>9.9999999999999645E-2</v>
      </c>
      <c r="L89" s="370">
        <f>_xlfn.STDEV.P(D90:D108)</f>
        <v>2.9751975655435952E-2</v>
      </c>
    </row>
    <row r="90" spans="2:34" ht="15.95" customHeight="1" thickTop="1" thickBot="1" x14ac:dyDescent="0.3">
      <c r="B90" s="43">
        <v>1</v>
      </c>
      <c r="C90" s="391">
        <v>6.11</v>
      </c>
      <c r="D90" s="382">
        <f>AG92+AH106</f>
        <v>5.9399999999999995</v>
      </c>
      <c r="E90" s="383">
        <f>IF(OR(C90&lt;$J$88-0.05,C90&gt;$J$88+0.05),C90-$J$88,"ok")</f>
        <v>0.11842105263157876</v>
      </c>
      <c r="G90" s="385" t="s">
        <v>450</v>
      </c>
      <c r="H90" s="386">
        <f>J88-0.05</f>
        <v>5.9415789473684217</v>
      </c>
      <c r="I90" s="386">
        <f>J88+0.05</f>
        <v>6.0415789473684214</v>
      </c>
      <c r="J90" s="387"/>
      <c r="K90" s="387"/>
      <c r="L90" s="388">
        <v>40</v>
      </c>
      <c r="AF90" s="393"/>
      <c r="AG90" s="393" t="s">
        <v>431</v>
      </c>
      <c r="AH90" s="393"/>
    </row>
    <row r="91" spans="2:34" ht="15.95" customHeight="1" x14ac:dyDescent="0.25">
      <c r="B91" s="43">
        <v>2</v>
      </c>
      <c r="C91" s="391">
        <v>6.2</v>
      </c>
      <c r="D91" s="168">
        <f>AG93+AH105</f>
        <v>5.9499999999999993</v>
      </c>
      <c r="E91" s="383">
        <f t="shared" ref="E91:E108" si="0">IF(OR(C91&lt;$J$88-0.05,C91&gt;$J$88+0.05),C91-$J$88,"ok")</f>
        <v>0.20842105263157862</v>
      </c>
      <c r="AF91" s="393"/>
      <c r="AG91" s="393" t="s">
        <v>300</v>
      </c>
      <c r="AH91" s="393" t="s">
        <v>294</v>
      </c>
    </row>
    <row r="92" spans="2:34" ht="15.95" customHeight="1" x14ac:dyDescent="0.25">
      <c r="B92" s="43">
        <v>3</v>
      </c>
      <c r="C92" s="391">
        <v>5.96</v>
      </c>
      <c r="D92" s="168">
        <f>AG94+AH104</f>
        <v>5.9550000000000001</v>
      </c>
      <c r="E92" s="383" t="str">
        <f t="shared" si="0"/>
        <v>ok</v>
      </c>
      <c r="AF92" s="393">
        <v>1</v>
      </c>
      <c r="AG92" s="393">
        <v>2.98</v>
      </c>
      <c r="AH92" s="393">
        <v>2.8650000000000002</v>
      </c>
    </row>
    <row r="93" spans="2:34" ht="15.95" customHeight="1" x14ac:dyDescent="0.25">
      <c r="B93" s="43">
        <v>4</v>
      </c>
      <c r="C93" s="391">
        <v>5.93</v>
      </c>
      <c r="D93" s="168">
        <f>AG95+AH103</f>
        <v>5.92</v>
      </c>
      <c r="E93" s="383">
        <f t="shared" si="0"/>
        <v>-6.1578947368421844E-2</v>
      </c>
      <c r="AF93" s="393">
        <v>2</v>
      </c>
      <c r="AG93" s="393">
        <v>2.9849999999999999</v>
      </c>
      <c r="AH93" s="393">
        <v>2.9350000000000001</v>
      </c>
    </row>
    <row r="94" spans="2:34" ht="15.95" customHeight="1" x14ac:dyDescent="0.25">
      <c r="B94" s="43">
        <v>5</v>
      </c>
      <c r="C94" s="391">
        <v>6</v>
      </c>
      <c r="D94" s="168">
        <f>AG96+AH102</f>
        <v>5.9399999999999995</v>
      </c>
      <c r="E94" s="383" t="str">
        <f t="shared" si="0"/>
        <v>ok</v>
      </c>
      <c r="AF94" s="393">
        <v>3</v>
      </c>
      <c r="AG94" s="393">
        <v>3</v>
      </c>
      <c r="AH94" s="393">
        <v>2.9249999999999998</v>
      </c>
    </row>
    <row r="95" spans="2:34" ht="15.95" customHeight="1" x14ac:dyDescent="0.25">
      <c r="B95" s="43">
        <v>6</v>
      </c>
      <c r="C95" s="391">
        <v>6.08</v>
      </c>
      <c r="D95" s="168">
        <f>AG97+AH101</f>
        <v>5.9450000000000003</v>
      </c>
      <c r="E95" s="383">
        <f t="shared" si="0"/>
        <v>8.8421052631578512E-2</v>
      </c>
      <c r="AF95" s="393">
        <v>4</v>
      </c>
      <c r="AG95" s="393">
        <v>2.98</v>
      </c>
      <c r="AH95" s="393">
        <v>2.9350000000000001</v>
      </c>
    </row>
    <row r="96" spans="2:34" ht="15.95" customHeight="1" x14ac:dyDescent="0.25">
      <c r="B96" s="43">
        <v>7</v>
      </c>
      <c r="C96" s="391">
        <v>5.98</v>
      </c>
      <c r="D96" s="168">
        <f>AG98+AH100</f>
        <v>5.87</v>
      </c>
      <c r="E96" s="383" t="str">
        <f t="shared" si="0"/>
        <v>ok</v>
      </c>
      <c r="AF96" s="393">
        <v>5</v>
      </c>
      <c r="AG96" s="393">
        <v>2.9849999999999999</v>
      </c>
      <c r="AH96" s="393">
        <v>2.9750000000000001</v>
      </c>
    </row>
    <row r="97" spans="2:34" ht="15.95" customHeight="1" x14ac:dyDescent="0.25">
      <c r="B97" s="43">
        <v>8</v>
      </c>
      <c r="C97" s="391">
        <v>5.96</v>
      </c>
      <c r="D97" s="168">
        <f>AG99+AH99</f>
        <v>5.915</v>
      </c>
      <c r="E97" s="383" t="str">
        <f t="shared" si="0"/>
        <v>ok</v>
      </c>
      <c r="AF97" s="393">
        <v>6</v>
      </c>
      <c r="AG97" s="393">
        <v>2.9849999999999999</v>
      </c>
      <c r="AH97" s="393">
        <v>2.9849999999999999</v>
      </c>
    </row>
    <row r="98" spans="2:34" ht="15.95" customHeight="1" x14ac:dyDescent="0.25">
      <c r="B98" s="43">
        <v>9</v>
      </c>
      <c r="C98" s="391">
        <v>5.94</v>
      </c>
      <c r="D98" s="168">
        <f>AG100+AH98</f>
        <v>5.92</v>
      </c>
      <c r="E98" s="383">
        <f t="shared" si="0"/>
        <v>-5.1578947368421169E-2</v>
      </c>
      <c r="AF98" s="393">
        <v>7</v>
      </c>
      <c r="AG98" s="393">
        <v>2.95</v>
      </c>
      <c r="AH98" s="393">
        <v>2.94</v>
      </c>
    </row>
    <row r="99" spans="2:34" ht="15.95" customHeight="1" x14ac:dyDescent="0.25">
      <c r="B99" s="43">
        <v>10</v>
      </c>
      <c r="C99" s="391">
        <v>5.98</v>
      </c>
      <c r="D99" s="168">
        <f>AG101+AH97</f>
        <v>5.97</v>
      </c>
      <c r="E99" s="383" t="str">
        <f t="shared" si="0"/>
        <v>ok</v>
      </c>
      <c r="AF99" s="393">
        <v>8</v>
      </c>
      <c r="AG99" s="393">
        <v>2.95</v>
      </c>
      <c r="AH99" s="393">
        <v>2.9649999999999999</v>
      </c>
    </row>
    <row r="100" spans="2:34" ht="15.95" customHeight="1" x14ac:dyDescent="0.25">
      <c r="B100" s="43">
        <v>11</v>
      </c>
      <c r="C100" s="391">
        <v>5.97</v>
      </c>
      <c r="D100" s="168">
        <f>AG102+AH96</f>
        <v>5.9649999999999999</v>
      </c>
      <c r="E100" s="383" t="str">
        <f t="shared" si="0"/>
        <v>ok</v>
      </c>
      <c r="AF100" s="393">
        <v>9</v>
      </c>
      <c r="AG100" s="393">
        <v>2.98</v>
      </c>
      <c r="AH100" s="393">
        <v>2.92</v>
      </c>
    </row>
    <row r="101" spans="2:34" ht="15.95" customHeight="1" x14ac:dyDescent="0.25">
      <c r="B101" s="43">
        <v>12</v>
      </c>
      <c r="C101" s="391">
        <v>5.92</v>
      </c>
      <c r="D101" s="168">
        <f>AG103+AH95</f>
        <v>5.9399999999999995</v>
      </c>
      <c r="E101" s="383">
        <f t="shared" si="0"/>
        <v>-7.157894736842163E-2</v>
      </c>
      <c r="AF101" s="393">
        <v>10</v>
      </c>
      <c r="AG101" s="393">
        <v>2.9849999999999999</v>
      </c>
      <c r="AH101" s="393">
        <v>2.96</v>
      </c>
    </row>
    <row r="102" spans="2:34" ht="15.95" customHeight="1" x14ac:dyDescent="0.25">
      <c r="B102" s="43">
        <v>13</v>
      </c>
      <c r="C102" s="391">
        <v>5.93</v>
      </c>
      <c r="D102" s="168">
        <f>AG104+AH94</f>
        <v>5.9399999999999995</v>
      </c>
      <c r="E102" s="383">
        <f t="shared" si="0"/>
        <v>-6.1578947368421844E-2</v>
      </c>
      <c r="AF102" s="393">
        <v>11</v>
      </c>
      <c r="AG102" s="393">
        <v>2.99</v>
      </c>
      <c r="AH102" s="393">
        <v>2.9550000000000001</v>
      </c>
    </row>
    <row r="103" spans="2:34" ht="15.95" customHeight="1" x14ac:dyDescent="0.25">
      <c r="B103" s="43">
        <v>14</v>
      </c>
      <c r="C103" s="391">
        <v>5.92</v>
      </c>
      <c r="D103" s="168">
        <f>AG105+AH93</f>
        <v>5.9450000000000003</v>
      </c>
      <c r="E103" s="383">
        <f t="shared" si="0"/>
        <v>-7.157894736842163E-2</v>
      </c>
      <c r="AF103" s="393">
        <v>12</v>
      </c>
      <c r="AG103" s="393">
        <v>3.0049999999999999</v>
      </c>
      <c r="AH103" s="393">
        <v>2.94</v>
      </c>
    </row>
    <row r="104" spans="2:34" ht="15.95" customHeight="1" x14ac:dyDescent="0.25">
      <c r="B104" s="43">
        <v>15</v>
      </c>
      <c r="C104" s="391">
        <v>5.99</v>
      </c>
      <c r="D104" s="168">
        <f>AG106+AH92</f>
        <v>5.87</v>
      </c>
      <c r="E104" s="383" t="str">
        <f t="shared" si="0"/>
        <v>ok</v>
      </c>
      <c r="AF104" s="393">
        <v>13</v>
      </c>
      <c r="AG104" s="393">
        <v>3.0150000000000001</v>
      </c>
      <c r="AH104" s="393">
        <v>2.9550000000000001</v>
      </c>
    </row>
    <row r="105" spans="2:34" ht="15.95" customHeight="1" x14ac:dyDescent="0.25">
      <c r="B105" s="43">
        <v>16</v>
      </c>
      <c r="C105" s="391">
        <v>6.03</v>
      </c>
      <c r="D105" s="168">
        <f>AG107+AH111</f>
        <v>5.9399999999999995</v>
      </c>
      <c r="E105" s="383" t="str">
        <f t="shared" si="0"/>
        <v>ok</v>
      </c>
      <c r="AF105" s="393">
        <v>14</v>
      </c>
      <c r="AG105" s="393">
        <v>3.01</v>
      </c>
      <c r="AH105" s="393">
        <v>2.9649999999999999</v>
      </c>
    </row>
    <row r="106" spans="2:34" ht="15.95" customHeight="1" x14ac:dyDescent="0.25">
      <c r="B106" s="43">
        <v>17</v>
      </c>
      <c r="C106" s="391">
        <v>5.99</v>
      </c>
      <c r="D106" s="168">
        <f>AG108+AH109</f>
        <v>5.9</v>
      </c>
      <c r="E106" s="383" t="str">
        <f t="shared" si="0"/>
        <v>ok</v>
      </c>
      <c r="AF106" s="393">
        <v>15</v>
      </c>
      <c r="AG106" s="393">
        <v>3.0049999999999999</v>
      </c>
      <c r="AH106" s="393">
        <v>2.96</v>
      </c>
    </row>
    <row r="107" spans="2:34" ht="15.95" customHeight="1" x14ac:dyDescent="0.25">
      <c r="B107" s="43">
        <v>18</v>
      </c>
      <c r="C107" s="391">
        <v>5.98</v>
      </c>
      <c r="D107" s="168">
        <f>AG109+AH108</f>
        <v>5.93</v>
      </c>
      <c r="E107" s="383" t="str">
        <f t="shared" si="0"/>
        <v>ok</v>
      </c>
      <c r="AF107" s="393">
        <v>16</v>
      </c>
      <c r="AG107" s="393">
        <v>3.02</v>
      </c>
      <c r="AH107" s="393">
        <v>2.88</v>
      </c>
    </row>
    <row r="108" spans="2:34" ht="15.95" customHeight="1" thickBot="1" x14ac:dyDescent="0.3">
      <c r="B108" s="18">
        <v>19</v>
      </c>
      <c r="C108" s="392">
        <v>5.97</v>
      </c>
      <c r="D108" s="168">
        <f>AG111+AH107</f>
        <v>5.87</v>
      </c>
      <c r="E108" s="383" t="str">
        <f t="shared" si="0"/>
        <v>ok</v>
      </c>
      <c r="AF108" s="393">
        <v>17</v>
      </c>
      <c r="AG108" s="393">
        <v>2.96</v>
      </c>
      <c r="AH108" s="393">
        <v>2.97</v>
      </c>
    </row>
    <row r="109" spans="2:34" x14ac:dyDescent="0.2">
      <c r="C109" s="348"/>
      <c r="D109" s="366" t="s">
        <v>451</v>
      </c>
      <c r="E109" s="381">
        <f>19-COUNTIF(E90:E108,"ok")</f>
        <v>8</v>
      </c>
      <c r="AF109" s="393">
        <v>18</v>
      </c>
      <c r="AG109" s="393">
        <v>2.96</v>
      </c>
      <c r="AH109" s="393">
        <v>2.94</v>
      </c>
    </row>
    <row r="110" spans="2:34" x14ac:dyDescent="0.2">
      <c r="C110" s="348"/>
      <c r="D110" s="428"/>
      <c r="E110" s="20"/>
      <c r="AF110" s="393"/>
      <c r="AG110" s="393"/>
      <c r="AH110" s="393"/>
    </row>
    <row r="111" spans="2:34" x14ac:dyDescent="0.2">
      <c r="AF111" s="393">
        <v>19</v>
      </c>
      <c r="AG111" s="393">
        <v>2.99</v>
      </c>
      <c r="AH111" s="393">
        <v>2.92</v>
      </c>
    </row>
    <row r="112" spans="2:34" x14ac:dyDescent="0.2">
      <c r="AF112" s="393"/>
      <c r="AG112" s="393"/>
      <c r="AH112" s="393"/>
    </row>
    <row r="113" spans="2:34" x14ac:dyDescent="0.2">
      <c r="AF113" s="393"/>
      <c r="AG113" s="393"/>
      <c r="AH113" s="393"/>
    </row>
    <row r="114" spans="2:34" ht="15.75" thickBot="1" x14ac:dyDescent="0.25">
      <c r="AF114" s="393"/>
      <c r="AG114" s="393"/>
      <c r="AH114" s="393"/>
    </row>
    <row r="115" spans="2:34" ht="20.25" thickBot="1" x14ac:dyDescent="0.35">
      <c r="B115" s="542" t="s">
        <v>121</v>
      </c>
      <c r="C115" s="543"/>
      <c r="D115" s="544"/>
      <c r="E115" s="534" t="s">
        <v>122</v>
      </c>
      <c r="F115" s="535"/>
      <c r="G115" s="535"/>
      <c r="H115" s="535"/>
      <c r="I115" s="536"/>
      <c r="AF115" s="393"/>
      <c r="AG115" s="393"/>
      <c r="AH115" s="393"/>
    </row>
    <row r="116" spans="2:34" ht="296.10000000000002" customHeight="1" thickTop="1" thickBot="1" x14ac:dyDescent="0.25">
      <c r="B116" s="529" t="s">
        <v>124</v>
      </c>
      <c r="C116" s="530"/>
      <c r="D116" s="531"/>
      <c r="E116" s="532" t="s">
        <v>124</v>
      </c>
      <c r="F116" s="530"/>
      <c r="G116" s="530"/>
      <c r="H116" s="530"/>
      <c r="I116" s="533"/>
    </row>
    <row r="117" spans="2:34" ht="18" customHeight="1" x14ac:dyDescent="0.2">
      <c r="B117" s="537" t="s">
        <v>123</v>
      </c>
      <c r="C117" s="539"/>
      <c r="D117" s="539"/>
      <c r="E117" s="539"/>
      <c r="F117" s="539"/>
      <c r="G117" s="539"/>
      <c r="H117" s="539"/>
      <c r="I117" s="540"/>
    </row>
    <row r="118" spans="2:34" ht="18" customHeight="1" thickBot="1" x14ac:dyDescent="0.25">
      <c r="B118" s="538"/>
      <c r="C118" s="494"/>
      <c r="D118" s="494"/>
      <c r="E118" s="494"/>
      <c r="F118" s="494"/>
      <c r="G118" s="494"/>
      <c r="H118" s="494"/>
      <c r="I118" s="541"/>
    </row>
  </sheetData>
  <mergeCells count="20">
    <mergeCell ref="AG32:AG33"/>
    <mergeCell ref="K30:S30"/>
    <mergeCell ref="W30:AD30"/>
    <mergeCell ref="AF30:AN30"/>
    <mergeCell ref="X32:X33"/>
    <mergeCell ref="L32:L33"/>
    <mergeCell ref="C2:E2"/>
    <mergeCell ref="B115:D115"/>
    <mergeCell ref="B18:B24"/>
    <mergeCell ref="B14:B17"/>
    <mergeCell ref="C3:E3"/>
    <mergeCell ref="C8:D8"/>
    <mergeCell ref="B28:G28"/>
    <mergeCell ref="B87:E87"/>
    <mergeCell ref="B116:D116"/>
    <mergeCell ref="E116:I116"/>
    <mergeCell ref="E115:I115"/>
    <mergeCell ref="B117:B118"/>
    <mergeCell ref="E117:I118"/>
    <mergeCell ref="C117:D118"/>
  </mergeCells>
  <pageMargins left="0.75" right="0.75" top="1" bottom="1" header="0.5" footer="0.5"/>
  <pageSetup orientation="portrait" horizontalDpi="4294967292" verticalDpi="4294967292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>
    <tabColor theme="7" tint="0.59999389629810485"/>
  </sheetPr>
  <dimension ref="B1:AK131"/>
  <sheetViews>
    <sheetView topLeftCell="A100" zoomScale="70" zoomScaleNormal="70" workbookViewId="0">
      <selection activeCell="E102" sqref="E102"/>
    </sheetView>
  </sheetViews>
  <sheetFormatPr baseColWidth="10" defaultColWidth="10.875" defaultRowHeight="15" x14ac:dyDescent="0.2"/>
  <cols>
    <col min="1" max="1" width="4" style="14" customWidth="1"/>
    <col min="2" max="2" width="11.875" style="14" customWidth="1"/>
    <col min="3" max="3" width="46.625" style="14" customWidth="1"/>
    <col min="4" max="4" width="31.25" style="14" customWidth="1"/>
    <col min="5" max="5" width="37.75" style="14" customWidth="1"/>
    <col min="6" max="6" width="18.625" style="14" customWidth="1"/>
    <col min="7" max="7" width="18.875" style="14" customWidth="1"/>
    <col min="8" max="8" width="11.5" style="14" customWidth="1"/>
    <col min="9" max="9" width="18.875" style="14" customWidth="1"/>
    <col min="10" max="10" width="10.875" style="14"/>
    <col min="11" max="11" width="12.625" style="14" customWidth="1"/>
    <col min="12" max="12" width="7.125" style="14" customWidth="1"/>
    <col min="13" max="13" width="6.875" style="14" customWidth="1"/>
    <col min="14" max="14" width="7.5" style="14" customWidth="1"/>
    <col min="15" max="15" width="6.875" style="14" customWidth="1"/>
    <col min="16" max="17" width="7.25" style="14" customWidth="1"/>
    <col min="18" max="21" width="5.375" style="14" customWidth="1"/>
    <col min="22" max="22" width="7" style="14" customWidth="1"/>
    <col min="23" max="23" width="6.5" style="14" customWidth="1"/>
    <col min="24" max="24" width="6.375" style="14" customWidth="1"/>
    <col min="25" max="26" width="6.875" style="14" customWidth="1"/>
    <col min="27" max="27" width="6.625" style="14" customWidth="1"/>
    <col min="28" max="28" width="8" style="14" customWidth="1"/>
    <col min="29" max="29" width="6.375" style="14" customWidth="1"/>
    <col min="30" max="30" width="6.125" style="14" customWidth="1"/>
    <col min="31" max="31" width="5.875" style="14" customWidth="1"/>
    <col min="32" max="32" width="6.625" style="14" customWidth="1"/>
    <col min="33" max="33" width="6.5" style="14" customWidth="1"/>
    <col min="34" max="36" width="6.75" style="14" customWidth="1"/>
    <col min="37" max="37" width="7" style="14" customWidth="1"/>
    <col min="38" max="16384" width="10.875" style="14"/>
  </cols>
  <sheetData>
    <row r="1" spans="2:12" ht="15.75" thickBot="1" x14ac:dyDescent="0.25"/>
    <row r="2" spans="2:12" ht="32.1" customHeight="1" x14ac:dyDescent="0.4">
      <c r="C2" s="498" t="s">
        <v>0</v>
      </c>
      <c r="D2" s="499"/>
      <c r="E2" s="500"/>
      <c r="F2" s="108"/>
      <c r="G2" s="108"/>
    </row>
    <row r="3" spans="2:12" ht="24" thickBot="1" x14ac:dyDescent="0.4">
      <c r="C3" s="511" t="s">
        <v>427</v>
      </c>
      <c r="D3" s="512"/>
      <c r="E3" s="513"/>
      <c r="F3" s="109"/>
      <c r="G3" s="109"/>
      <c r="L3" s="3"/>
    </row>
    <row r="4" spans="2:12" ht="15.75" thickBot="1" x14ac:dyDescent="0.25"/>
    <row r="5" spans="2:12" ht="21.95" customHeight="1" thickBot="1" x14ac:dyDescent="0.4">
      <c r="C5" s="70" t="s">
        <v>2</v>
      </c>
      <c r="D5" s="71">
        <f>'Parts SN'!C5</f>
        <v>4931</v>
      </c>
      <c r="E5" s="62"/>
    </row>
    <row r="6" spans="2:12" ht="21.95" customHeight="1" thickBot="1" x14ac:dyDescent="0.4">
      <c r="C6" s="70" t="s">
        <v>26</v>
      </c>
      <c r="D6" s="71" t="str">
        <f>'Parts SN'!D14</f>
        <v>Cámara 2</v>
      </c>
      <c r="E6" s="62"/>
    </row>
    <row r="7" spans="2:12" ht="15.75" thickBot="1" x14ac:dyDescent="0.25"/>
    <row r="8" spans="2:12" ht="21.95" customHeight="1" thickBot="1" x14ac:dyDescent="0.4">
      <c r="B8" s="63"/>
      <c r="C8" s="548" t="s">
        <v>258</v>
      </c>
      <c r="D8" s="549"/>
    </row>
    <row r="9" spans="2:12" ht="15.95" customHeight="1" x14ac:dyDescent="0.3">
      <c r="B9" s="63"/>
      <c r="C9" s="206" t="s">
        <v>274</v>
      </c>
      <c r="D9" s="208"/>
    </row>
    <row r="10" spans="2:12" ht="15.95" customHeight="1" thickBot="1" x14ac:dyDescent="0.35">
      <c r="B10" s="63"/>
      <c r="C10" s="207" t="s">
        <v>253</v>
      </c>
      <c r="D10" s="209"/>
    </row>
    <row r="11" spans="2:12" ht="20.25" thickBot="1" x14ac:dyDescent="0.35">
      <c r="B11" s="63"/>
    </row>
    <row r="12" spans="2:12" ht="18.95" customHeight="1" thickBot="1" x14ac:dyDescent="0.3">
      <c r="B12" s="58" t="s">
        <v>27</v>
      </c>
      <c r="C12" s="110" t="s">
        <v>36</v>
      </c>
      <c r="D12" s="25" t="s">
        <v>33</v>
      </c>
      <c r="E12" s="25" t="s">
        <v>34</v>
      </c>
      <c r="F12" s="25" t="s">
        <v>35</v>
      </c>
      <c r="G12" s="87" t="s">
        <v>43</v>
      </c>
      <c r="H12" s="20"/>
      <c r="I12" s="20"/>
    </row>
    <row r="13" spans="2:12" ht="32.1" customHeight="1" thickTop="1" x14ac:dyDescent="0.2">
      <c r="B13" s="111" t="s">
        <v>55</v>
      </c>
      <c r="C13" s="112" t="s">
        <v>56</v>
      </c>
      <c r="D13" s="156"/>
      <c r="E13" s="156"/>
      <c r="F13" s="324" t="s">
        <v>319</v>
      </c>
      <c r="G13" s="113" t="s">
        <v>39</v>
      </c>
      <c r="H13" s="30"/>
      <c r="I13" s="75" t="s">
        <v>60</v>
      </c>
      <c r="J13" s="104"/>
      <c r="K13" s="31" t="s">
        <v>102</v>
      </c>
    </row>
    <row r="14" spans="2:12" ht="15.95" customHeight="1" x14ac:dyDescent="0.2">
      <c r="B14" s="545" t="s">
        <v>57</v>
      </c>
      <c r="C14" s="114" t="s">
        <v>58</v>
      </c>
      <c r="D14" s="159"/>
      <c r="E14" s="159"/>
      <c r="F14" s="325" t="s">
        <v>319</v>
      </c>
      <c r="G14" s="77" t="s">
        <v>39</v>
      </c>
      <c r="H14" s="30"/>
      <c r="I14" s="72"/>
      <c r="J14" s="31"/>
      <c r="K14" s="31"/>
    </row>
    <row r="15" spans="2:12" ht="15.95" customHeight="1" x14ac:dyDescent="0.2">
      <c r="B15" s="546"/>
      <c r="C15" s="54" t="s">
        <v>59</v>
      </c>
      <c r="D15" s="156"/>
      <c r="E15" s="156"/>
      <c r="F15" s="325" t="s">
        <v>319</v>
      </c>
      <c r="G15" s="115" t="s">
        <v>39</v>
      </c>
      <c r="H15" s="30"/>
      <c r="I15" s="72"/>
      <c r="J15" s="31"/>
      <c r="K15" s="31"/>
    </row>
    <row r="16" spans="2:12" ht="15.95" customHeight="1" x14ac:dyDescent="0.2">
      <c r="B16" s="546"/>
      <c r="C16" s="54" t="s">
        <v>108</v>
      </c>
      <c r="D16" s="156"/>
      <c r="E16" s="156"/>
      <c r="F16" s="325" t="s">
        <v>319</v>
      </c>
      <c r="G16" s="115" t="s">
        <v>39</v>
      </c>
      <c r="H16" s="30"/>
      <c r="I16" s="72"/>
      <c r="J16" s="31"/>
      <c r="K16" s="31"/>
    </row>
    <row r="17" spans="2:37" ht="15.95" customHeight="1" x14ac:dyDescent="0.2">
      <c r="B17" s="547"/>
      <c r="C17" s="116" t="s">
        <v>109</v>
      </c>
      <c r="D17" s="157"/>
      <c r="E17" s="157"/>
      <c r="F17" s="326" t="s">
        <v>319</v>
      </c>
      <c r="G17" s="117" t="s">
        <v>39</v>
      </c>
      <c r="H17" s="30"/>
      <c r="I17" s="75" t="s">
        <v>110</v>
      </c>
      <c r="J17" s="204"/>
      <c r="K17" s="31" t="s">
        <v>111</v>
      </c>
    </row>
    <row r="18" spans="2:37" ht="15.95" customHeight="1" x14ac:dyDescent="0.2">
      <c r="B18" s="545" t="s">
        <v>61</v>
      </c>
      <c r="C18" s="114" t="s">
        <v>112</v>
      </c>
      <c r="D18" s="159"/>
      <c r="E18" s="159"/>
      <c r="F18" s="325" t="s">
        <v>319</v>
      </c>
      <c r="G18" s="118" t="s">
        <v>39</v>
      </c>
      <c r="H18" s="30"/>
      <c r="I18" s="75" t="s">
        <v>60</v>
      </c>
      <c r="J18" s="104"/>
      <c r="K18" s="31" t="s">
        <v>102</v>
      </c>
    </row>
    <row r="19" spans="2:37" ht="15.95" customHeight="1" x14ac:dyDescent="0.25">
      <c r="B19" s="546"/>
      <c r="C19" s="54" t="s">
        <v>155</v>
      </c>
      <c r="D19" s="156"/>
      <c r="E19" s="156"/>
      <c r="F19" s="325" t="s">
        <v>319</v>
      </c>
      <c r="G19" s="118" t="s">
        <v>40</v>
      </c>
      <c r="H19" s="30"/>
      <c r="I19" s="34"/>
      <c r="J19" s="202"/>
      <c r="K19" s="31"/>
    </row>
    <row r="20" spans="2:37" ht="15.95" customHeight="1" x14ac:dyDescent="0.25">
      <c r="B20" s="546"/>
      <c r="C20" s="54" t="s">
        <v>113</v>
      </c>
      <c r="D20" s="156"/>
      <c r="E20" s="156"/>
      <c r="F20" s="325" t="s">
        <v>319</v>
      </c>
      <c r="G20" s="118" t="s">
        <v>41</v>
      </c>
      <c r="H20" s="30"/>
      <c r="I20" s="34"/>
      <c r="J20" s="202"/>
      <c r="K20" s="31"/>
    </row>
    <row r="21" spans="2:37" ht="15.95" customHeight="1" x14ac:dyDescent="0.2">
      <c r="B21" s="546"/>
      <c r="C21" s="54" t="s">
        <v>116</v>
      </c>
      <c r="D21" s="156"/>
      <c r="E21" s="156"/>
      <c r="F21" s="325" t="s">
        <v>319</v>
      </c>
      <c r="G21" s="118" t="s">
        <v>39</v>
      </c>
      <c r="H21" s="30"/>
      <c r="I21" s="75" t="s">
        <v>72</v>
      </c>
      <c r="J21" s="74"/>
      <c r="K21" s="119" t="s">
        <v>73</v>
      </c>
    </row>
    <row r="22" spans="2:37" ht="15.95" customHeight="1" x14ac:dyDescent="0.35">
      <c r="B22" s="546"/>
      <c r="C22" s="54" t="s">
        <v>125</v>
      </c>
      <c r="D22" s="156"/>
      <c r="E22" s="156"/>
      <c r="F22" s="325" t="s">
        <v>319</v>
      </c>
      <c r="G22" s="118" t="s">
        <v>39</v>
      </c>
      <c r="H22" s="30"/>
      <c r="I22" s="72"/>
      <c r="J22" s="187"/>
      <c r="K22" s="31" t="s">
        <v>74</v>
      </c>
    </row>
    <row r="23" spans="2:37" ht="15.95" customHeight="1" x14ac:dyDescent="0.2">
      <c r="B23" s="546"/>
      <c r="C23" s="54" t="s">
        <v>118</v>
      </c>
      <c r="D23" s="156"/>
      <c r="E23" s="160"/>
      <c r="F23" s="325" t="s">
        <v>319</v>
      </c>
      <c r="G23" s="118" t="s">
        <v>62</v>
      </c>
      <c r="H23" s="30"/>
      <c r="I23" s="75" t="s">
        <v>119</v>
      </c>
      <c r="J23" s="74"/>
      <c r="K23" s="31" t="s">
        <v>111</v>
      </c>
    </row>
    <row r="24" spans="2:37" ht="15.95" customHeight="1" x14ac:dyDescent="0.2">
      <c r="B24" s="547"/>
      <c r="C24" s="116" t="s">
        <v>117</v>
      </c>
      <c r="D24" s="157"/>
      <c r="E24" s="161"/>
      <c r="F24" s="326" t="s">
        <v>319</v>
      </c>
      <c r="G24" s="120" t="s">
        <v>120</v>
      </c>
      <c r="H24" s="30"/>
      <c r="I24" s="75" t="s">
        <v>119</v>
      </c>
      <c r="J24" s="74"/>
      <c r="K24" s="31" t="s">
        <v>111</v>
      </c>
    </row>
    <row r="25" spans="2:37" ht="32.1" customHeight="1" thickBot="1" x14ac:dyDescent="0.25">
      <c r="B25" s="121" t="s">
        <v>77</v>
      </c>
      <c r="C25" s="122"/>
      <c r="D25" s="158"/>
      <c r="E25" s="158"/>
      <c r="F25" s="328" t="s">
        <v>319</v>
      </c>
      <c r="G25" s="123" t="s">
        <v>39</v>
      </c>
      <c r="H25" s="30"/>
      <c r="I25" s="72"/>
      <c r="J25" s="31"/>
      <c r="K25" s="31"/>
    </row>
    <row r="26" spans="2:37" ht="20.100000000000001" customHeight="1" x14ac:dyDescent="0.2">
      <c r="B26" s="20"/>
      <c r="C26" s="20"/>
      <c r="D26" s="124"/>
      <c r="E26" s="124"/>
      <c r="F26" s="20"/>
      <c r="G26" s="20"/>
      <c r="H26" s="20"/>
      <c r="I26" s="64"/>
    </row>
    <row r="27" spans="2:37" ht="20.100000000000001" customHeight="1" x14ac:dyDescent="0.2">
      <c r="B27" s="20"/>
      <c r="C27" s="20"/>
      <c r="D27" s="124"/>
      <c r="E27" s="124"/>
      <c r="F27" s="20"/>
      <c r="G27" s="20"/>
      <c r="H27" s="20"/>
      <c r="I27" s="64"/>
    </row>
    <row r="28" spans="2:37" ht="20.100000000000001" customHeight="1" x14ac:dyDescent="0.2">
      <c r="B28" s="20"/>
      <c r="C28" s="20"/>
      <c r="D28" s="124"/>
      <c r="E28" s="124"/>
      <c r="F28" s="20"/>
      <c r="G28" s="20"/>
      <c r="H28" s="20"/>
      <c r="I28" s="64"/>
    </row>
    <row r="29" spans="2:37" ht="20.100000000000001" customHeight="1" thickBot="1" x14ac:dyDescent="0.35">
      <c r="B29" s="495" t="s">
        <v>154</v>
      </c>
      <c r="C29" s="495"/>
      <c r="D29" s="495"/>
      <c r="E29" s="495"/>
      <c r="F29" s="495"/>
      <c r="G29" s="495"/>
      <c r="H29" s="20"/>
      <c r="I29" s="64"/>
      <c r="J29" s="551" t="s">
        <v>444</v>
      </c>
      <c r="K29" s="551"/>
      <c r="L29" s="551"/>
      <c r="M29" s="551"/>
      <c r="N29" s="551"/>
      <c r="O29" s="551"/>
      <c r="P29" s="551"/>
      <c r="Q29" s="239"/>
      <c r="R29" s="239"/>
      <c r="S29" s="239" t="s">
        <v>445</v>
      </c>
      <c r="T29" s="239"/>
      <c r="U29" s="239"/>
      <c r="V29" s="239"/>
      <c r="W29" s="239"/>
      <c r="X29" s="239"/>
      <c r="Y29" s="239"/>
      <c r="Z29" s="239"/>
      <c r="AA29" s="239"/>
      <c r="AB29" s="239"/>
      <c r="AD29" s="239" t="s">
        <v>446</v>
      </c>
      <c r="AE29" s="239"/>
      <c r="AF29" s="239"/>
      <c r="AG29" s="239"/>
      <c r="AH29" s="239"/>
      <c r="AI29" s="239"/>
      <c r="AJ29" s="239"/>
      <c r="AK29" s="239"/>
    </row>
    <row r="30" spans="2:37" ht="17.25" thickBot="1" x14ac:dyDescent="0.3">
      <c r="B30" s="352" t="s">
        <v>437</v>
      </c>
      <c r="C30" s="353" t="s">
        <v>68</v>
      </c>
      <c r="D30" s="354" t="s">
        <v>69</v>
      </c>
      <c r="E30" s="355" t="s">
        <v>151</v>
      </c>
      <c r="F30" s="354" t="s">
        <v>70</v>
      </c>
      <c r="G30" s="356" t="s">
        <v>71</v>
      </c>
      <c r="H30" s="20"/>
      <c r="I30" s="64"/>
      <c r="K30" s="336" t="s">
        <v>114</v>
      </c>
      <c r="L30" s="252" t="s">
        <v>156</v>
      </c>
      <c r="M30" s="253"/>
      <c r="N30" s="253"/>
      <c r="O30" s="253"/>
      <c r="P30" s="254"/>
      <c r="Q30" s="23"/>
      <c r="R30" s="23"/>
      <c r="U30" s="336" t="s">
        <v>114</v>
      </c>
      <c r="V30" s="252" t="s">
        <v>156</v>
      </c>
      <c r="W30" s="253"/>
      <c r="X30" s="253"/>
      <c r="Y30" s="253"/>
      <c r="Z30" s="254"/>
      <c r="AE30" s="336" t="s">
        <v>114</v>
      </c>
      <c r="AF30" s="252" t="s">
        <v>156</v>
      </c>
      <c r="AG30" s="253"/>
      <c r="AH30" s="253"/>
      <c r="AI30" s="253"/>
      <c r="AJ30" s="254"/>
    </row>
    <row r="31" spans="2:37" ht="18" thickTop="1" thickBot="1" x14ac:dyDescent="0.3">
      <c r="B31" s="351" t="s">
        <v>439</v>
      </c>
      <c r="C31" s="339">
        <f>MIN(L32:P46)</f>
        <v>50</v>
      </c>
      <c r="D31" s="339">
        <f>MAX(L32:P46)</f>
        <v>150</v>
      </c>
      <c r="E31" s="339">
        <f>AVERAGE(L32:P46)</f>
        <v>76</v>
      </c>
      <c r="F31" s="339">
        <f>D31-C31</f>
        <v>100</v>
      </c>
      <c r="G31" s="97">
        <f>_xlfn.STDEV.P(L32:P46)</f>
        <v>32</v>
      </c>
      <c r="H31" s="20"/>
      <c r="I31" s="64"/>
      <c r="K31" s="337"/>
      <c r="L31" s="127">
        <v>1</v>
      </c>
      <c r="M31" s="127">
        <v>2</v>
      </c>
      <c r="N31" s="127">
        <v>3</v>
      </c>
      <c r="O31" s="127">
        <v>4</v>
      </c>
      <c r="P31" s="128">
        <v>5</v>
      </c>
      <c r="Q31" s="236"/>
      <c r="R31" s="236"/>
      <c r="U31" s="337"/>
      <c r="V31" s="127">
        <v>1</v>
      </c>
      <c r="W31" s="127">
        <v>2</v>
      </c>
      <c r="X31" s="127">
        <v>3</v>
      </c>
      <c r="Y31" s="127">
        <v>4</v>
      </c>
      <c r="Z31" s="128">
        <v>5</v>
      </c>
      <c r="AE31" s="337"/>
      <c r="AF31" s="127">
        <v>1</v>
      </c>
      <c r="AG31" s="127">
        <v>2</v>
      </c>
      <c r="AH31" s="127">
        <v>3</v>
      </c>
      <c r="AI31" s="127">
        <v>4</v>
      </c>
      <c r="AJ31" s="128">
        <v>5</v>
      </c>
    </row>
    <row r="32" spans="2:37" ht="15.95" customHeight="1" thickTop="1" x14ac:dyDescent="0.25">
      <c r="B32" s="341" t="s">
        <v>440</v>
      </c>
      <c r="C32" s="338">
        <f>MIN(V32:Z46)</f>
        <v>50</v>
      </c>
      <c r="D32" s="338">
        <f>MAX(V32:Z46)</f>
        <v>150</v>
      </c>
      <c r="E32" s="338">
        <f>AVERAGE(V32:Z46)</f>
        <v>68</v>
      </c>
      <c r="F32" s="338">
        <f>D32-C32</f>
        <v>100</v>
      </c>
      <c r="G32" s="98">
        <f>_xlfn.STDEV.P(V32:Z46)</f>
        <v>25.350871122442058</v>
      </c>
      <c r="H32" s="20"/>
      <c r="I32" s="64"/>
      <c r="K32" s="129">
        <v>1</v>
      </c>
      <c r="L32" s="130">
        <v>50</v>
      </c>
      <c r="M32" s="130">
        <v>50</v>
      </c>
      <c r="N32" s="130">
        <v>50</v>
      </c>
      <c r="O32" s="130">
        <v>50</v>
      </c>
      <c r="P32" s="131">
        <v>50</v>
      </c>
      <c r="Q32" s="235"/>
      <c r="R32" s="235"/>
      <c r="U32" s="129">
        <v>1</v>
      </c>
      <c r="V32" s="130">
        <v>50</v>
      </c>
      <c r="W32" s="130">
        <v>50</v>
      </c>
      <c r="X32" s="130">
        <v>50</v>
      </c>
      <c r="Y32" s="130">
        <v>50</v>
      </c>
      <c r="Z32" s="131">
        <v>50</v>
      </c>
      <c r="AE32" s="129">
        <v>1</v>
      </c>
      <c r="AF32" s="130">
        <v>50</v>
      </c>
      <c r="AG32" s="130">
        <v>50</v>
      </c>
      <c r="AH32" s="130">
        <v>50</v>
      </c>
      <c r="AI32" s="130">
        <v>50</v>
      </c>
      <c r="AJ32" s="131">
        <v>50</v>
      </c>
    </row>
    <row r="33" spans="2:36" ht="15.95" customHeight="1" thickBot="1" x14ac:dyDescent="0.3">
      <c r="B33" s="342" t="s">
        <v>441</v>
      </c>
      <c r="C33" s="350">
        <f>MIN(AF32:AJ46)</f>
        <v>50</v>
      </c>
      <c r="D33" s="350">
        <f>MAX(AF32:AJ46)</f>
        <v>150</v>
      </c>
      <c r="E33" s="350">
        <f>AVERAGE(AF32:AJ46)</f>
        <v>74.666666666666671</v>
      </c>
      <c r="F33" s="350">
        <f>D33-C33</f>
        <v>100</v>
      </c>
      <c r="G33" s="100">
        <f>_xlfn.STDEV.P(AF32:AJ46)</f>
        <v>28.720878971384021</v>
      </c>
      <c r="H33" s="20"/>
      <c r="I33" s="64"/>
      <c r="K33" s="129">
        <v>2</v>
      </c>
      <c r="L33" s="130">
        <v>50</v>
      </c>
      <c r="M33" s="130">
        <v>50</v>
      </c>
      <c r="N33" s="130">
        <v>50</v>
      </c>
      <c r="O33" s="130">
        <v>50</v>
      </c>
      <c r="P33" s="131">
        <v>50</v>
      </c>
      <c r="Q33" s="235"/>
      <c r="R33" s="235"/>
      <c r="U33" s="129">
        <v>2</v>
      </c>
      <c r="V33" s="130">
        <v>50</v>
      </c>
      <c r="W33" s="130">
        <v>50</v>
      </c>
      <c r="X33" s="130">
        <v>50</v>
      </c>
      <c r="Y33" s="130">
        <v>50</v>
      </c>
      <c r="Z33" s="131">
        <v>50</v>
      </c>
      <c r="AE33" s="129">
        <v>2</v>
      </c>
      <c r="AF33" s="130">
        <v>50</v>
      </c>
      <c r="AG33" s="130">
        <v>50</v>
      </c>
      <c r="AH33" s="130">
        <v>50</v>
      </c>
      <c r="AI33" s="130">
        <v>50</v>
      </c>
      <c r="AJ33" s="131">
        <v>50</v>
      </c>
    </row>
    <row r="34" spans="2:36" ht="15.95" customHeight="1" x14ac:dyDescent="0.25">
      <c r="B34" s="20"/>
      <c r="C34" s="364" t="s">
        <v>450</v>
      </c>
      <c r="D34" s="378">
        <v>200</v>
      </c>
      <c r="G34" s="379">
        <v>40</v>
      </c>
      <c r="H34" s="20"/>
      <c r="I34" s="64"/>
      <c r="K34" s="129">
        <v>3</v>
      </c>
      <c r="L34" s="130">
        <v>50</v>
      </c>
      <c r="M34" s="130">
        <v>100</v>
      </c>
      <c r="N34" s="130">
        <v>50</v>
      </c>
      <c r="O34" s="130">
        <v>50</v>
      </c>
      <c r="P34" s="131">
        <v>50</v>
      </c>
      <c r="Q34" s="235"/>
      <c r="R34" s="235"/>
      <c r="U34" s="129">
        <v>3</v>
      </c>
      <c r="V34" s="130">
        <v>50</v>
      </c>
      <c r="W34" s="130">
        <v>50</v>
      </c>
      <c r="X34" s="130">
        <v>50</v>
      </c>
      <c r="Y34" s="130">
        <v>50</v>
      </c>
      <c r="Z34" s="131">
        <v>50</v>
      </c>
      <c r="AE34" s="129">
        <v>3</v>
      </c>
      <c r="AF34" s="130">
        <v>50</v>
      </c>
      <c r="AG34" s="130">
        <v>50</v>
      </c>
      <c r="AH34" s="130">
        <v>50</v>
      </c>
      <c r="AI34" s="130">
        <v>50</v>
      </c>
      <c r="AJ34" s="131">
        <v>50</v>
      </c>
    </row>
    <row r="35" spans="2:36" ht="15.95" customHeight="1" x14ac:dyDescent="0.2">
      <c r="B35" s="20"/>
      <c r="C35" s="20"/>
      <c r="D35" s="124"/>
      <c r="E35" s="124"/>
      <c r="F35" s="20"/>
      <c r="G35" s="20"/>
      <c r="H35" s="20"/>
      <c r="I35" s="64"/>
      <c r="K35" s="129">
        <v>4</v>
      </c>
      <c r="L35" s="130">
        <v>50</v>
      </c>
      <c r="M35" s="130">
        <v>100</v>
      </c>
      <c r="N35" s="130">
        <v>50</v>
      </c>
      <c r="O35" s="130">
        <v>50</v>
      </c>
      <c r="P35" s="131">
        <v>50</v>
      </c>
      <c r="Q35" s="235"/>
      <c r="R35" s="235"/>
      <c r="U35" s="129">
        <v>4</v>
      </c>
      <c r="V35" s="130">
        <v>50</v>
      </c>
      <c r="W35" s="130">
        <v>50</v>
      </c>
      <c r="X35" s="130">
        <v>50</v>
      </c>
      <c r="Y35" s="130">
        <v>50</v>
      </c>
      <c r="Z35" s="131">
        <v>50</v>
      </c>
      <c r="AE35" s="129">
        <v>4</v>
      </c>
      <c r="AF35" s="130">
        <v>50</v>
      </c>
      <c r="AG35" s="130">
        <v>50</v>
      </c>
      <c r="AH35" s="130">
        <v>50</v>
      </c>
      <c r="AI35" s="130">
        <v>50</v>
      </c>
      <c r="AJ35" s="131">
        <v>100</v>
      </c>
    </row>
    <row r="36" spans="2:36" ht="15.95" customHeight="1" x14ac:dyDescent="0.2">
      <c r="B36" s="20"/>
      <c r="C36" s="20"/>
      <c r="D36" s="124"/>
      <c r="E36" s="124"/>
      <c r="F36" s="20"/>
      <c r="G36" s="20"/>
      <c r="H36" s="20"/>
      <c r="I36" s="64"/>
      <c r="K36" s="129">
        <v>5</v>
      </c>
      <c r="L36" s="132">
        <v>50</v>
      </c>
      <c r="M36" s="132">
        <v>100</v>
      </c>
      <c r="N36" s="132">
        <v>50</v>
      </c>
      <c r="O36" s="132">
        <v>100</v>
      </c>
      <c r="P36" s="133">
        <v>100</v>
      </c>
      <c r="Q36" s="235"/>
      <c r="R36" s="235"/>
      <c r="U36" s="129">
        <v>5</v>
      </c>
      <c r="V36" s="132">
        <v>50</v>
      </c>
      <c r="W36" s="132">
        <v>100</v>
      </c>
      <c r="X36" s="132">
        <v>50</v>
      </c>
      <c r="Y36" s="132">
        <v>50</v>
      </c>
      <c r="Z36" s="133">
        <v>100</v>
      </c>
      <c r="AE36" s="129">
        <v>5</v>
      </c>
      <c r="AF36" s="132">
        <v>50</v>
      </c>
      <c r="AG36" s="132">
        <v>50</v>
      </c>
      <c r="AH36" s="132">
        <v>50</v>
      </c>
      <c r="AI36" s="132">
        <v>100</v>
      </c>
      <c r="AJ36" s="133">
        <v>100</v>
      </c>
    </row>
    <row r="37" spans="2:36" ht="15.95" customHeight="1" x14ac:dyDescent="0.2">
      <c r="B37" s="20"/>
      <c r="C37" s="20"/>
      <c r="D37" s="124"/>
      <c r="E37" s="124"/>
      <c r="F37" s="20"/>
      <c r="G37" s="20"/>
      <c r="H37" s="20"/>
      <c r="I37" s="64"/>
      <c r="K37" s="129">
        <v>6</v>
      </c>
      <c r="L37" s="132">
        <v>50</v>
      </c>
      <c r="M37" s="132">
        <v>150</v>
      </c>
      <c r="N37" s="132">
        <v>50</v>
      </c>
      <c r="O37" s="132">
        <v>50</v>
      </c>
      <c r="P37" s="133">
        <v>100</v>
      </c>
      <c r="Q37" s="235"/>
      <c r="R37" s="235"/>
      <c r="U37" s="129">
        <v>6</v>
      </c>
      <c r="V37" s="132">
        <v>50</v>
      </c>
      <c r="W37" s="132">
        <v>100</v>
      </c>
      <c r="X37" s="132">
        <v>50</v>
      </c>
      <c r="Y37" s="132">
        <v>50</v>
      </c>
      <c r="Z37" s="133">
        <v>100</v>
      </c>
      <c r="AE37" s="129">
        <v>6</v>
      </c>
      <c r="AF37" s="132">
        <v>100</v>
      </c>
      <c r="AG37" s="132">
        <v>50</v>
      </c>
      <c r="AH37" s="132">
        <v>50</v>
      </c>
      <c r="AI37" s="132">
        <v>100</v>
      </c>
      <c r="AJ37" s="133">
        <v>100</v>
      </c>
    </row>
    <row r="38" spans="2:36" ht="15.95" customHeight="1" x14ac:dyDescent="0.2">
      <c r="B38" s="20"/>
      <c r="C38" s="20"/>
      <c r="D38" s="124"/>
      <c r="E38" s="124"/>
      <c r="F38" s="20"/>
      <c r="G38" s="20"/>
      <c r="H38" s="20"/>
      <c r="I38" s="64"/>
      <c r="K38" s="129">
        <v>7</v>
      </c>
      <c r="L38" s="132">
        <v>50</v>
      </c>
      <c r="M38" s="132">
        <v>150</v>
      </c>
      <c r="N38" s="132">
        <v>100</v>
      </c>
      <c r="O38" s="132">
        <v>50</v>
      </c>
      <c r="P38" s="133">
        <v>100</v>
      </c>
      <c r="Q38" s="235"/>
      <c r="R38" s="235"/>
      <c r="U38" s="129">
        <v>7</v>
      </c>
      <c r="V38" s="132">
        <v>50</v>
      </c>
      <c r="W38" s="132">
        <v>100</v>
      </c>
      <c r="X38" s="132">
        <v>100</v>
      </c>
      <c r="Y38" s="132">
        <v>50</v>
      </c>
      <c r="Z38" s="133">
        <v>150</v>
      </c>
      <c r="AE38" s="129">
        <v>7</v>
      </c>
      <c r="AF38" s="132">
        <v>150</v>
      </c>
      <c r="AG38" s="132">
        <v>100</v>
      </c>
      <c r="AH38" s="132">
        <v>50</v>
      </c>
      <c r="AI38" s="132">
        <v>100</v>
      </c>
      <c r="AJ38" s="133">
        <v>100</v>
      </c>
    </row>
    <row r="39" spans="2:36" ht="15.95" customHeight="1" x14ac:dyDescent="0.2">
      <c r="B39" s="20"/>
      <c r="C39" s="20"/>
      <c r="D39" s="124"/>
      <c r="E39" s="124"/>
      <c r="F39" s="20"/>
      <c r="G39" s="20"/>
      <c r="H39" s="20"/>
      <c r="I39" s="64"/>
      <c r="K39" s="129">
        <v>8</v>
      </c>
      <c r="L39" s="132">
        <v>50</v>
      </c>
      <c r="M39" s="132">
        <v>100</v>
      </c>
      <c r="N39" s="132">
        <v>50</v>
      </c>
      <c r="O39" s="132">
        <v>50</v>
      </c>
      <c r="P39" s="133">
        <v>50</v>
      </c>
      <c r="Q39" s="235"/>
      <c r="R39" s="235"/>
      <c r="U39" s="129">
        <v>8</v>
      </c>
      <c r="V39" s="132">
        <v>50</v>
      </c>
      <c r="W39" s="132">
        <v>50</v>
      </c>
      <c r="X39" s="132">
        <v>50</v>
      </c>
      <c r="Y39" s="132">
        <v>50</v>
      </c>
      <c r="Z39" s="133">
        <v>100</v>
      </c>
      <c r="AE39" s="129">
        <v>8</v>
      </c>
      <c r="AF39" s="132">
        <v>100</v>
      </c>
      <c r="AG39" s="132">
        <v>50</v>
      </c>
      <c r="AH39" s="132">
        <v>50</v>
      </c>
      <c r="AI39" s="132">
        <v>50</v>
      </c>
      <c r="AJ39" s="133">
        <v>100</v>
      </c>
    </row>
    <row r="40" spans="2:36" ht="15.95" customHeight="1" x14ac:dyDescent="0.2">
      <c r="B40" s="20"/>
      <c r="C40" s="20"/>
      <c r="D40" s="124"/>
      <c r="E40" s="124"/>
      <c r="F40" s="20"/>
      <c r="G40" s="20"/>
      <c r="H40" s="20"/>
      <c r="I40" s="64"/>
      <c r="K40" s="129">
        <v>9</v>
      </c>
      <c r="L40" s="132">
        <v>50</v>
      </c>
      <c r="M40" s="132">
        <v>100</v>
      </c>
      <c r="N40" s="132">
        <v>50</v>
      </c>
      <c r="O40" s="132">
        <v>50</v>
      </c>
      <c r="P40" s="133">
        <v>100</v>
      </c>
      <c r="Q40" s="235"/>
      <c r="R40" s="235"/>
      <c r="U40" s="129">
        <v>9</v>
      </c>
      <c r="V40" s="132">
        <v>50</v>
      </c>
      <c r="W40" s="132">
        <v>50</v>
      </c>
      <c r="X40" s="132">
        <v>100</v>
      </c>
      <c r="Y40" s="132">
        <v>50</v>
      </c>
      <c r="Z40" s="133">
        <v>100</v>
      </c>
      <c r="AE40" s="129">
        <v>9</v>
      </c>
      <c r="AF40" s="132">
        <v>150</v>
      </c>
      <c r="AG40" s="132">
        <v>100</v>
      </c>
      <c r="AH40" s="132">
        <v>50</v>
      </c>
      <c r="AI40" s="132">
        <v>50</v>
      </c>
      <c r="AJ40" s="133">
        <v>100</v>
      </c>
    </row>
    <row r="41" spans="2:36" ht="15.95" customHeight="1" x14ac:dyDescent="0.2">
      <c r="B41" s="20"/>
      <c r="C41" s="20"/>
      <c r="D41" s="124"/>
      <c r="E41" s="124"/>
      <c r="F41" s="20"/>
      <c r="G41" s="20"/>
      <c r="H41" s="20"/>
      <c r="I41" s="64"/>
      <c r="K41" s="129">
        <v>10</v>
      </c>
      <c r="L41" s="132">
        <v>50</v>
      </c>
      <c r="M41" s="132">
        <v>100</v>
      </c>
      <c r="N41" s="132">
        <v>100</v>
      </c>
      <c r="O41" s="132">
        <v>50</v>
      </c>
      <c r="P41" s="133">
        <v>100</v>
      </c>
      <c r="Q41" s="235"/>
      <c r="R41" s="235"/>
      <c r="U41" s="129">
        <v>10</v>
      </c>
      <c r="V41" s="132">
        <v>50</v>
      </c>
      <c r="W41" s="132">
        <v>50</v>
      </c>
      <c r="X41" s="132">
        <v>50</v>
      </c>
      <c r="Y41" s="132">
        <v>100</v>
      </c>
      <c r="Z41" s="133">
        <v>100</v>
      </c>
      <c r="AE41" s="129">
        <v>10</v>
      </c>
      <c r="AF41" s="132">
        <v>150</v>
      </c>
      <c r="AG41" s="132">
        <v>100</v>
      </c>
      <c r="AH41" s="132">
        <v>50</v>
      </c>
      <c r="AI41" s="132">
        <v>50</v>
      </c>
      <c r="AJ41" s="133">
        <v>100</v>
      </c>
    </row>
    <row r="42" spans="2:36" ht="15.95" customHeight="1" x14ac:dyDescent="0.2">
      <c r="B42" s="20"/>
      <c r="C42" s="20"/>
      <c r="D42" s="124"/>
      <c r="E42" s="124"/>
      <c r="F42" s="20"/>
      <c r="G42" s="20"/>
      <c r="H42" s="20"/>
      <c r="I42" s="64"/>
      <c r="K42" s="129">
        <v>11</v>
      </c>
      <c r="L42" s="132">
        <v>50</v>
      </c>
      <c r="M42" s="132">
        <v>100</v>
      </c>
      <c r="N42" s="132">
        <v>50</v>
      </c>
      <c r="O42" s="132">
        <v>50</v>
      </c>
      <c r="P42" s="133">
        <v>100</v>
      </c>
      <c r="Q42" s="235"/>
      <c r="R42" s="235"/>
      <c r="U42" s="129">
        <v>11</v>
      </c>
      <c r="V42" s="132">
        <v>50</v>
      </c>
      <c r="W42" s="132">
        <v>50</v>
      </c>
      <c r="X42" s="132">
        <v>50</v>
      </c>
      <c r="Y42" s="132">
        <v>50</v>
      </c>
      <c r="Z42" s="133">
        <v>100</v>
      </c>
      <c r="AE42" s="129">
        <v>11</v>
      </c>
      <c r="AF42" s="132">
        <v>50</v>
      </c>
      <c r="AG42" s="132">
        <v>50</v>
      </c>
      <c r="AH42" s="132">
        <v>100</v>
      </c>
      <c r="AI42" s="132">
        <v>100</v>
      </c>
      <c r="AJ42" s="133">
        <v>100</v>
      </c>
    </row>
    <row r="43" spans="2:36" ht="15.95" customHeight="1" x14ac:dyDescent="0.2">
      <c r="B43" s="20"/>
      <c r="C43" s="20"/>
      <c r="D43" s="124"/>
      <c r="E43" s="124"/>
      <c r="F43" s="20"/>
      <c r="G43" s="20"/>
      <c r="H43" s="20"/>
      <c r="I43" s="64"/>
      <c r="K43" s="129">
        <v>12</v>
      </c>
      <c r="L43" s="132">
        <v>50</v>
      </c>
      <c r="M43" s="132">
        <v>100</v>
      </c>
      <c r="N43" s="132">
        <v>50</v>
      </c>
      <c r="O43" s="132">
        <v>100</v>
      </c>
      <c r="P43" s="133">
        <v>150</v>
      </c>
      <c r="Q43" s="235"/>
      <c r="R43" s="235"/>
      <c r="U43" s="129">
        <v>12</v>
      </c>
      <c r="V43" s="132">
        <v>50</v>
      </c>
      <c r="W43" s="132">
        <v>50</v>
      </c>
      <c r="X43" s="132">
        <v>100</v>
      </c>
      <c r="Y43" s="132">
        <v>50</v>
      </c>
      <c r="Z43" s="133">
        <v>100</v>
      </c>
      <c r="AE43" s="129">
        <v>12</v>
      </c>
      <c r="AF43" s="132">
        <v>100</v>
      </c>
      <c r="AG43" s="132">
        <v>50</v>
      </c>
      <c r="AH43" s="132">
        <v>100</v>
      </c>
      <c r="AI43" s="132">
        <v>50</v>
      </c>
      <c r="AJ43" s="133">
        <v>100</v>
      </c>
    </row>
    <row r="44" spans="2:36" ht="15.95" customHeight="1" x14ac:dyDescent="0.2">
      <c r="B44" s="20"/>
      <c r="C44" s="20"/>
      <c r="D44" s="124"/>
      <c r="E44" s="124"/>
      <c r="F44" s="20"/>
      <c r="G44" s="20"/>
      <c r="H44" s="20"/>
      <c r="I44" s="64"/>
      <c r="K44" s="129">
        <v>13</v>
      </c>
      <c r="L44" s="132">
        <v>100</v>
      </c>
      <c r="M44" s="132">
        <v>100</v>
      </c>
      <c r="N44" s="132">
        <v>100</v>
      </c>
      <c r="O44" s="132">
        <v>100</v>
      </c>
      <c r="P44" s="133">
        <v>150</v>
      </c>
      <c r="Q44" s="235"/>
      <c r="R44" s="235"/>
      <c r="U44" s="129">
        <v>13</v>
      </c>
      <c r="V44" s="132">
        <v>100</v>
      </c>
      <c r="W44" s="132">
        <v>100</v>
      </c>
      <c r="X44" s="132">
        <v>100</v>
      </c>
      <c r="Y44" s="132">
        <v>100</v>
      </c>
      <c r="Z44" s="133">
        <v>100</v>
      </c>
      <c r="AE44" s="129">
        <v>13</v>
      </c>
      <c r="AF44" s="132">
        <v>100</v>
      </c>
      <c r="AG44" s="132">
        <v>100</v>
      </c>
      <c r="AH44" s="132">
        <v>100</v>
      </c>
      <c r="AI44" s="132">
        <v>100</v>
      </c>
      <c r="AJ44" s="133">
        <v>100</v>
      </c>
    </row>
    <row r="45" spans="2:36" ht="15.95" customHeight="1" x14ac:dyDescent="0.2">
      <c r="B45" s="20"/>
      <c r="C45" s="20"/>
      <c r="D45" s="124"/>
      <c r="E45" s="124"/>
      <c r="F45" s="20"/>
      <c r="G45" s="20"/>
      <c r="H45" s="20"/>
      <c r="I45" s="64"/>
      <c r="K45" s="129">
        <v>14</v>
      </c>
      <c r="L45" s="132">
        <v>100</v>
      </c>
      <c r="M45" s="132">
        <v>150</v>
      </c>
      <c r="N45" s="132">
        <v>100</v>
      </c>
      <c r="O45" s="132">
        <v>50</v>
      </c>
      <c r="P45" s="133">
        <v>100</v>
      </c>
      <c r="Q45" s="235"/>
      <c r="R45" s="235"/>
      <c r="U45" s="129">
        <v>14</v>
      </c>
      <c r="V45" s="132">
        <v>100</v>
      </c>
      <c r="W45" s="132">
        <v>100</v>
      </c>
      <c r="X45" s="132">
        <v>100</v>
      </c>
      <c r="Y45" s="132">
        <v>100</v>
      </c>
      <c r="Z45" s="133">
        <v>100</v>
      </c>
      <c r="AE45" s="129">
        <v>14</v>
      </c>
      <c r="AF45" s="132">
        <v>100</v>
      </c>
      <c r="AG45" s="132">
        <v>100</v>
      </c>
      <c r="AH45" s="132">
        <v>100</v>
      </c>
      <c r="AI45" s="132">
        <v>100</v>
      </c>
      <c r="AJ45" s="133">
        <v>100</v>
      </c>
    </row>
    <row r="46" spans="2:36" ht="15.95" customHeight="1" thickBot="1" x14ac:dyDescent="0.25">
      <c r="B46" s="20"/>
      <c r="C46" s="20"/>
      <c r="D46" s="124"/>
      <c r="E46" s="124"/>
      <c r="F46" s="20"/>
      <c r="G46" s="20"/>
      <c r="H46" s="20"/>
      <c r="I46" s="64"/>
      <c r="K46" s="134">
        <v>15</v>
      </c>
      <c r="L46" s="237">
        <v>100</v>
      </c>
      <c r="M46" s="237">
        <v>150</v>
      </c>
      <c r="N46" s="237">
        <v>100</v>
      </c>
      <c r="O46" s="237">
        <v>50</v>
      </c>
      <c r="P46" s="238">
        <v>50</v>
      </c>
      <c r="Q46" s="235"/>
      <c r="R46" s="235"/>
      <c r="U46" s="134">
        <v>15</v>
      </c>
      <c r="V46" s="237">
        <v>100</v>
      </c>
      <c r="W46" s="237">
        <v>50</v>
      </c>
      <c r="X46" s="237">
        <v>50</v>
      </c>
      <c r="Y46" s="237">
        <v>50</v>
      </c>
      <c r="Z46" s="238">
        <v>50</v>
      </c>
      <c r="AE46" s="134">
        <v>15</v>
      </c>
      <c r="AF46" s="237">
        <v>50</v>
      </c>
      <c r="AG46" s="237">
        <v>50</v>
      </c>
      <c r="AH46" s="237">
        <v>50</v>
      </c>
      <c r="AI46" s="237">
        <v>50</v>
      </c>
      <c r="AJ46" s="238">
        <v>50</v>
      </c>
    </row>
    <row r="47" spans="2:36" ht="15.95" customHeight="1" x14ac:dyDescent="0.2">
      <c r="B47" s="20"/>
      <c r="C47" s="20"/>
      <c r="D47" s="124"/>
      <c r="E47" s="124"/>
      <c r="F47" s="20"/>
      <c r="G47" s="20"/>
      <c r="H47" s="20"/>
      <c r="I47" s="64"/>
      <c r="K47" s="234"/>
      <c r="L47" s="235"/>
      <c r="M47" s="235"/>
      <c r="N47" s="235"/>
      <c r="O47" s="235"/>
      <c r="P47" s="235"/>
      <c r="Q47" s="235"/>
      <c r="R47" s="235"/>
      <c r="S47" s="235"/>
      <c r="T47" s="235"/>
      <c r="U47" s="235"/>
      <c r="V47" s="22"/>
    </row>
    <row r="48" spans="2:36" ht="15.95" customHeight="1" x14ac:dyDescent="0.2">
      <c r="B48" s="20"/>
      <c r="C48" s="20"/>
      <c r="D48" s="124"/>
      <c r="E48" s="124"/>
      <c r="F48" s="20"/>
      <c r="G48" s="20"/>
      <c r="H48" s="20"/>
      <c r="I48" s="64"/>
      <c r="L48" s="234"/>
      <c r="M48" s="235"/>
      <c r="N48" s="235"/>
      <c r="O48" s="235"/>
      <c r="P48" s="235"/>
      <c r="Q48" s="235"/>
      <c r="R48" s="235"/>
      <c r="S48" s="235"/>
      <c r="T48" s="235"/>
      <c r="U48" s="235"/>
      <c r="V48" s="235"/>
      <c r="W48" s="22"/>
    </row>
    <row r="49" spans="2:23" ht="15.95" customHeight="1" x14ac:dyDescent="0.2">
      <c r="B49" s="20"/>
      <c r="C49" s="20"/>
      <c r="D49" s="124"/>
      <c r="E49" s="124"/>
      <c r="F49" s="20"/>
      <c r="G49" s="20"/>
      <c r="H49" s="20"/>
      <c r="I49" s="64"/>
      <c r="L49" s="234"/>
      <c r="M49" s="235"/>
      <c r="N49" s="235"/>
      <c r="O49" s="235"/>
      <c r="P49" s="235"/>
      <c r="Q49" s="235"/>
      <c r="R49" s="235"/>
      <c r="S49" s="235"/>
      <c r="T49" s="235"/>
      <c r="U49" s="235"/>
      <c r="V49" s="235"/>
      <c r="W49" s="22"/>
    </row>
    <row r="50" spans="2:23" ht="15.95" customHeight="1" x14ac:dyDescent="0.2">
      <c r="B50" s="20"/>
      <c r="C50" s="20"/>
      <c r="D50" s="124"/>
      <c r="E50" s="124"/>
      <c r="F50" s="20"/>
      <c r="G50" s="20"/>
      <c r="H50" s="20"/>
      <c r="I50" s="64"/>
      <c r="L50" s="234"/>
      <c r="M50" s="235"/>
      <c r="N50" s="235"/>
      <c r="O50" s="235"/>
      <c r="P50" s="235"/>
      <c r="Q50" s="235"/>
      <c r="R50" s="235"/>
      <c r="S50" s="235"/>
      <c r="T50" s="235"/>
      <c r="U50" s="235"/>
      <c r="V50" s="235"/>
      <c r="W50" s="22"/>
    </row>
    <row r="51" spans="2:23" ht="15.95" customHeight="1" x14ac:dyDescent="0.2">
      <c r="B51" s="20"/>
      <c r="C51" s="20"/>
      <c r="D51" s="124"/>
      <c r="E51" s="124"/>
      <c r="F51" s="20"/>
      <c r="G51" s="20"/>
      <c r="H51" s="20"/>
      <c r="I51" s="64"/>
      <c r="L51" s="234"/>
      <c r="M51" s="235"/>
      <c r="N51" s="235"/>
      <c r="O51" s="235"/>
      <c r="P51" s="235"/>
      <c r="Q51" s="235"/>
      <c r="R51" s="235"/>
      <c r="S51" s="235"/>
      <c r="T51" s="235"/>
      <c r="U51" s="235"/>
      <c r="V51" s="235"/>
      <c r="W51" s="22"/>
    </row>
    <row r="52" spans="2:23" ht="141" customHeight="1" x14ac:dyDescent="0.2">
      <c r="B52" s="20"/>
      <c r="C52" s="20"/>
      <c r="D52" s="124"/>
      <c r="E52" s="124"/>
      <c r="F52" s="20"/>
      <c r="G52" s="20"/>
      <c r="H52" s="20"/>
      <c r="I52" s="64"/>
    </row>
    <row r="53" spans="2:23" ht="18" customHeight="1" x14ac:dyDescent="0.2">
      <c r="B53" s="20"/>
      <c r="C53" s="20"/>
      <c r="D53" s="124"/>
      <c r="E53" s="124"/>
      <c r="F53" s="20"/>
      <c r="G53" s="20"/>
      <c r="H53" s="20"/>
      <c r="I53" s="64"/>
    </row>
    <row r="54" spans="2:23" ht="18" customHeight="1" x14ac:dyDescent="0.2">
      <c r="B54" s="20"/>
      <c r="C54" s="20"/>
      <c r="D54" s="124"/>
      <c r="E54" s="124"/>
      <c r="F54" s="20"/>
      <c r="G54" s="20"/>
      <c r="H54" s="20"/>
      <c r="I54" s="64"/>
    </row>
    <row r="55" spans="2:23" ht="18" customHeight="1" x14ac:dyDescent="0.2">
      <c r="B55" s="20"/>
      <c r="C55" s="20"/>
      <c r="D55" s="124"/>
      <c r="E55" s="124"/>
      <c r="F55" s="20"/>
      <c r="G55" s="20"/>
      <c r="H55" s="20"/>
      <c r="I55" s="64"/>
    </row>
    <row r="56" spans="2:23" ht="18" customHeight="1" x14ac:dyDescent="0.2">
      <c r="B56" s="20"/>
      <c r="C56" s="20"/>
      <c r="D56" s="124"/>
      <c r="E56" s="124"/>
      <c r="F56" s="20"/>
      <c r="G56" s="20"/>
      <c r="H56" s="20"/>
      <c r="I56" s="64"/>
    </row>
    <row r="57" spans="2:23" ht="18" customHeight="1" x14ac:dyDescent="0.2">
      <c r="B57" s="20"/>
      <c r="C57" s="20"/>
      <c r="D57" s="124"/>
      <c r="E57" s="124"/>
      <c r="F57" s="20"/>
      <c r="G57" s="20"/>
      <c r="H57" s="20"/>
      <c r="I57" s="64"/>
    </row>
    <row r="58" spans="2:23" ht="18" customHeight="1" x14ac:dyDescent="0.2">
      <c r="B58" s="20"/>
      <c r="C58" s="20"/>
      <c r="D58" s="124"/>
      <c r="E58" s="124"/>
      <c r="F58" s="20"/>
      <c r="G58" s="20"/>
      <c r="H58" s="20"/>
      <c r="I58" s="64"/>
    </row>
    <row r="59" spans="2:23" ht="18" customHeight="1" x14ac:dyDescent="0.2">
      <c r="B59" s="20"/>
      <c r="C59" s="20"/>
      <c r="D59" s="124"/>
      <c r="E59" s="124"/>
      <c r="F59" s="20"/>
      <c r="G59" s="20"/>
      <c r="H59" s="20"/>
      <c r="I59" s="64"/>
    </row>
    <row r="60" spans="2:23" ht="18" customHeight="1" x14ac:dyDescent="0.2">
      <c r="B60" s="20"/>
      <c r="C60" s="20"/>
      <c r="D60" s="124"/>
      <c r="E60" s="124"/>
      <c r="F60" s="20"/>
      <c r="G60" s="20"/>
      <c r="H60" s="20"/>
      <c r="I60" s="64"/>
    </row>
    <row r="61" spans="2:23" ht="18" customHeight="1" x14ac:dyDescent="0.2">
      <c r="B61" s="20"/>
      <c r="C61" s="20"/>
      <c r="D61" s="124"/>
      <c r="E61" s="124"/>
      <c r="F61" s="20"/>
      <c r="G61" s="20"/>
      <c r="H61" s="20"/>
      <c r="I61" s="64"/>
    </row>
    <row r="62" spans="2:23" ht="18" customHeight="1" x14ac:dyDescent="0.2">
      <c r="B62" s="20"/>
      <c r="C62" s="20"/>
      <c r="D62" s="124"/>
      <c r="E62" s="124"/>
      <c r="F62" s="20"/>
      <c r="G62" s="20"/>
      <c r="H62" s="20"/>
      <c r="I62" s="64"/>
    </row>
    <row r="63" spans="2:23" ht="18" customHeight="1" x14ac:dyDescent="0.2">
      <c r="B63" s="20"/>
      <c r="C63" s="20"/>
      <c r="D63" s="124"/>
      <c r="E63" s="124"/>
      <c r="F63" s="20"/>
      <c r="G63" s="20"/>
      <c r="H63" s="20"/>
      <c r="I63" s="64"/>
    </row>
    <row r="64" spans="2:23" ht="18" customHeight="1" x14ac:dyDescent="0.2">
      <c r="B64" s="20"/>
      <c r="C64" s="20"/>
      <c r="D64" s="124"/>
      <c r="E64" s="124"/>
      <c r="F64" s="20"/>
      <c r="G64" s="20"/>
      <c r="H64" s="20"/>
      <c r="I64" s="64"/>
    </row>
    <row r="65" spans="2:9" ht="18" customHeight="1" x14ac:dyDescent="0.2">
      <c r="B65" s="20"/>
      <c r="C65" s="20"/>
      <c r="D65" s="124"/>
      <c r="E65" s="124"/>
      <c r="F65" s="20"/>
      <c r="G65" s="20"/>
      <c r="H65" s="20"/>
      <c r="I65" s="64"/>
    </row>
    <row r="66" spans="2:9" ht="18" customHeight="1" x14ac:dyDescent="0.2">
      <c r="B66" s="20"/>
      <c r="C66" s="20"/>
      <c r="D66" s="124"/>
      <c r="E66" s="124"/>
      <c r="F66" s="20"/>
      <c r="G66" s="20"/>
      <c r="H66" s="20"/>
      <c r="I66" s="64"/>
    </row>
    <row r="67" spans="2:9" ht="18" customHeight="1" x14ac:dyDescent="0.2">
      <c r="B67" s="20"/>
      <c r="C67" s="20"/>
      <c r="D67" s="124"/>
      <c r="E67" s="124"/>
      <c r="F67" s="20"/>
      <c r="G67" s="20"/>
      <c r="H67" s="20"/>
      <c r="I67" s="64"/>
    </row>
    <row r="68" spans="2:9" ht="18" customHeight="1" x14ac:dyDescent="0.2">
      <c r="B68" s="20"/>
      <c r="C68" s="20"/>
      <c r="D68" s="124"/>
      <c r="E68" s="124"/>
      <c r="F68" s="20"/>
      <c r="G68" s="20"/>
      <c r="H68" s="20"/>
      <c r="I68" s="64"/>
    </row>
    <row r="69" spans="2:9" ht="18" customHeight="1" x14ac:dyDescent="0.2">
      <c r="B69" s="20"/>
      <c r="C69" s="20"/>
      <c r="D69" s="124"/>
      <c r="E69" s="124"/>
      <c r="F69" s="20"/>
      <c r="G69" s="20"/>
      <c r="H69" s="20"/>
      <c r="I69" s="64"/>
    </row>
    <row r="70" spans="2:9" ht="18" customHeight="1" x14ac:dyDescent="0.2">
      <c r="B70" s="20"/>
      <c r="C70" s="20"/>
      <c r="D70" s="124"/>
      <c r="E70" s="124"/>
      <c r="F70" s="20"/>
      <c r="G70" s="20"/>
      <c r="H70" s="20"/>
      <c r="I70" s="64"/>
    </row>
    <row r="71" spans="2:9" ht="18" customHeight="1" x14ac:dyDescent="0.2">
      <c r="B71" s="20"/>
      <c r="C71" s="20"/>
      <c r="D71" s="124"/>
      <c r="E71" s="124"/>
      <c r="F71" s="20"/>
      <c r="G71" s="20"/>
      <c r="H71" s="20"/>
      <c r="I71" s="64"/>
    </row>
    <row r="72" spans="2:9" ht="18" customHeight="1" x14ac:dyDescent="0.2">
      <c r="B72" s="20"/>
      <c r="C72" s="20"/>
      <c r="D72" s="124"/>
      <c r="E72" s="124"/>
      <c r="F72" s="20"/>
      <c r="G72" s="20"/>
      <c r="H72" s="20"/>
      <c r="I72" s="64"/>
    </row>
    <row r="73" spans="2:9" ht="18" customHeight="1" x14ac:dyDescent="0.2">
      <c r="B73" s="20"/>
      <c r="C73" s="20"/>
      <c r="D73" s="124"/>
      <c r="E73" s="124"/>
      <c r="F73" s="20"/>
      <c r="G73" s="20"/>
      <c r="H73" s="20"/>
      <c r="I73" s="64"/>
    </row>
    <row r="74" spans="2:9" ht="18" customHeight="1" x14ac:dyDescent="0.2">
      <c r="B74" s="20"/>
      <c r="C74" s="20"/>
      <c r="D74" s="124"/>
      <c r="E74" s="124"/>
      <c r="F74" s="20"/>
      <c r="G74" s="20"/>
      <c r="H74" s="20"/>
      <c r="I74" s="64"/>
    </row>
    <row r="75" spans="2:9" ht="18" customHeight="1" x14ac:dyDescent="0.2">
      <c r="B75" s="20"/>
      <c r="C75" s="20"/>
      <c r="D75" s="124"/>
      <c r="E75" s="124"/>
      <c r="F75" s="20"/>
      <c r="G75" s="20"/>
      <c r="H75" s="20"/>
      <c r="I75" s="64"/>
    </row>
    <row r="76" spans="2:9" ht="18" customHeight="1" x14ac:dyDescent="0.2">
      <c r="B76" s="20"/>
      <c r="C76" s="20"/>
      <c r="D76" s="124"/>
      <c r="E76" s="124"/>
      <c r="F76" s="20"/>
      <c r="G76" s="20"/>
      <c r="H76" s="20"/>
      <c r="I76" s="64"/>
    </row>
    <row r="77" spans="2:9" ht="18" customHeight="1" x14ac:dyDescent="0.2">
      <c r="B77" s="20"/>
      <c r="C77" s="20"/>
      <c r="D77" s="124"/>
      <c r="E77" s="124"/>
      <c r="F77" s="20"/>
      <c r="G77" s="20"/>
      <c r="H77" s="20"/>
      <c r="I77" s="64"/>
    </row>
    <row r="78" spans="2:9" ht="18" customHeight="1" x14ac:dyDescent="0.2">
      <c r="B78" s="20"/>
      <c r="C78" s="20"/>
      <c r="D78" s="124"/>
      <c r="E78" s="124"/>
      <c r="F78" s="20"/>
      <c r="G78" s="20"/>
      <c r="H78" s="20"/>
      <c r="I78" s="64"/>
    </row>
    <row r="79" spans="2:9" ht="18" customHeight="1" x14ac:dyDescent="0.2">
      <c r="B79" s="20"/>
      <c r="C79" s="20"/>
      <c r="D79" s="124"/>
      <c r="E79" s="124"/>
      <c r="F79" s="20"/>
      <c r="G79" s="20"/>
      <c r="H79" s="20"/>
      <c r="I79" s="64"/>
    </row>
    <row r="80" spans="2:9" ht="18" customHeight="1" x14ac:dyDescent="0.2">
      <c r="B80" s="20"/>
      <c r="C80" s="20"/>
      <c r="D80" s="124"/>
      <c r="E80" s="124"/>
      <c r="F80" s="20"/>
      <c r="G80" s="20"/>
      <c r="H80" s="20"/>
      <c r="I80" s="64"/>
    </row>
    <row r="81" spans="2:9" ht="18" customHeight="1" x14ac:dyDescent="0.2">
      <c r="B81" s="20"/>
      <c r="C81" s="20"/>
      <c r="D81" s="124"/>
      <c r="E81" s="124"/>
      <c r="F81" s="20"/>
      <c r="G81" s="20"/>
      <c r="H81" s="20"/>
      <c r="I81" s="64"/>
    </row>
    <row r="82" spans="2:9" ht="18" customHeight="1" x14ac:dyDescent="0.2">
      <c r="B82" s="20"/>
      <c r="C82" s="20"/>
      <c r="D82" s="124"/>
      <c r="E82" s="124"/>
      <c r="F82" s="20"/>
      <c r="G82" s="20"/>
      <c r="H82" s="20"/>
      <c r="I82" s="64"/>
    </row>
    <row r="83" spans="2:9" ht="18" customHeight="1" x14ac:dyDescent="0.2">
      <c r="B83" s="20"/>
      <c r="C83" s="20"/>
      <c r="D83" s="124"/>
      <c r="E83" s="124"/>
      <c r="F83" s="20"/>
      <c r="G83" s="20"/>
      <c r="H83" s="20"/>
      <c r="I83" s="64"/>
    </row>
    <row r="84" spans="2:9" ht="18" customHeight="1" x14ac:dyDescent="0.2">
      <c r="B84" s="20"/>
      <c r="C84" s="20"/>
      <c r="D84" s="124"/>
      <c r="E84" s="124"/>
      <c r="F84" s="20"/>
      <c r="G84" s="20"/>
      <c r="H84" s="20"/>
      <c r="I84" s="64"/>
    </row>
    <row r="85" spans="2:9" ht="18" customHeight="1" x14ac:dyDescent="0.2">
      <c r="B85" s="20"/>
      <c r="C85" s="20"/>
      <c r="D85" s="124"/>
      <c r="E85" s="124"/>
      <c r="F85" s="20"/>
      <c r="G85" s="20"/>
      <c r="H85" s="20"/>
      <c r="I85" s="64"/>
    </row>
    <row r="86" spans="2:9" ht="18" customHeight="1" x14ac:dyDescent="0.2">
      <c r="B86" s="20"/>
      <c r="C86" s="20"/>
      <c r="D86" s="124"/>
      <c r="E86" s="124"/>
      <c r="F86" s="20"/>
      <c r="G86" s="20"/>
      <c r="H86" s="20"/>
      <c r="I86" s="64"/>
    </row>
    <row r="87" spans="2:9" ht="18" customHeight="1" x14ac:dyDescent="0.2">
      <c r="B87" s="20"/>
      <c r="C87" s="20"/>
      <c r="D87" s="124"/>
      <c r="E87" s="124"/>
      <c r="F87" s="20"/>
      <c r="G87" s="20"/>
      <c r="H87" s="20"/>
      <c r="I87" s="64"/>
    </row>
    <row r="88" spans="2:9" ht="18" customHeight="1" x14ac:dyDescent="0.2">
      <c r="B88" s="20"/>
      <c r="C88" s="20"/>
      <c r="D88" s="124"/>
      <c r="E88" s="124"/>
      <c r="F88" s="20"/>
      <c r="G88" s="20"/>
      <c r="H88" s="20"/>
      <c r="I88" s="64"/>
    </row>
    <row r="89" spans="2:9" ht="18" customHeight="1" x14ac:dyDescent="0.2">
      <c r="B89" s="20"/>
      <c r="C89" s="20"/>
      <c r="D89" s="124"/>
      <c r="E89" s="124"/>
      <c r="F89" s="20"/>
      <c r="G89" s="20"/>
      <c r="H89" s="20"/>
      <c r="I89" s="64"/>
    </row>
    <row r="90" spans="2:9" ht="18" customHeight="1" x14ac:dyDescent="0.2">
      <c r="B90" s="20"/>
      <c r="C90" s="20"/>
      <c r="D90" s="124"/>
      <c r="E90" s="124"/>
      <c r="F90" s="20"/>
      <c r="G90" s="20"/>
      <c r="H90" s="20"/>
      <c r="I90" s="64"/>
    </row>
    <row r="91" spans="2:9" ht="18" customHeight="1" x14ac:dyDescent="0.2">
      <c r="B91" s="20"/>
      <c r="C91" s="20"/>
      <c r="D91" s="124"/>
      <c r="E91" s="124"/>
      <c r="F91" s="20"/>
      <c r="G91" s="20"/>
      <c r="H91" s="20"/>
      <c r="I91" s="64"/>
    </row>
    <row r="92" spans="2:9" ht="18" customHeight="1" x14ac:dyDescent="0.2">
      <c r="B92" s="20"/>
      <c r="C92" s="20"/>
      <c r="D92" s="124"/>
      <c r="E92" s="124"/>
      <c r="F92" s="20"/>
      <c r="G92" s="20"/>
      <c r="H92" s="20"/>
      <c r="I92" s="64"/>
    </row>
    <row r="93" spans="2:9" ht="18" customHeight="1" x14ac:dyDescent="0.2">
      <c r="B93" s="20"/>
      <c r="C93" s="20"/>
      <c r="D93" s="124"/>
      <c r="E93" s="124"/>
      <c r="F93" s="20"/>
      <c r="G93" s="20"/>
      <c r="H93" s="20"/>
      <c r="I93" s="64"/>
    </row>
    <row r="94" spans="2:9" ht="18" customHeight="1" x14ac:dyDescent="0.2">
      <c r="B94" s="20"/>
      <c r="C94" s="20"/>
      <c r="D94" s="124"/>
      <c r="E94" s="124"/>
      <c r="F94" s="20"/>
      <c r="G94" s="20"/>
      <c r="H94" s="20"/>
      <c r="I94" s="64"/>
    </row>
    <row r="95" spans="2:9" ht="18" customHeight="1" x14ac:dyDescent="0.2">
      <c r="B95" s="20"/>
      <c r="C95" s="20"/>
      <c r="D95" s="124"/>
      <c r="E95" s="124"/>
      <c r="F95" s="20"/>
      <c r="G95" s="20"/>
      <c r="H95" s="20"/>
      <c r="I95" s="64"/>
    </row>
    <row r="96" spans="2:9" ht="18" customHeight="1" x14ac:dyDescent="0.2">
      <c r="B96" s="20"/>
      <c r="C96" s="20"/>
      <c r="D96" s="124"/>
      <c r="E96" s="124"/>
      <c r="F96" s="20"/>
      <c r="G96" s="20"/>
      <c r="H96" s="20"/>
      <c r="I96" s="64"/>
    </row>
    <row r="97" spans="2:12" ht="18" customHeight="1" x14ac:dyDescent="0.2">
      <c r="B97" s="20"/>
      <c r="C97" s="20"/>
      <c r="D97" s="124"/>
      <c r="E97" s="124"/>
      <c r="F97" s="20"/>
      <c r="G97" s="20"/>
      <c r="H97" s="20"/>
      <c r="I97" s="64"/>
    </row>
    <row r="98" spans="2:12" ht="18" customHeight="1" x14ac:dyDescent="0.2">
      <c r="B98" s="20"/>
      <c r="C98" s="20"/>
      <c r="D98" s="124"/>
      <c r="E98" s="124"/>
      <c r="F98" s="20"/>
      <c r="G98" s="20"/>
      <c r="H98" s="20"/>
      <c r="I98" s="64"/>
    </row>
    <row r="99" spans="2:12" ht="18" customHeight="1" x14ac:dyDescent="0.2">
      <c r="B99" s="20"/>
      <c r="C99" s="20"/>
      <c r="D99" s="124"/>
      <c r="E99" s="124"/>
      <c r="F99" s="20"/>
      <c r="G99" s="20"/>
      <c r="H99" s="20"/>
      <c r="I99" s="64"/>
    </row>
    <row r="100" spans="2:12" ht="18" customHeight="1" thickBot="1" x14ac:dyDescent="0.25">
      <c r="B100" s="20"/>
      <c r="C100" s="20"/>
      <c r="D100" s="124"/>
      <c r="E100" s="124"/>
      <c r="F100" s="20"/>
      <c r="G100" s="20"/>
      <c r="H100" s="20"/>
      <c r="I100" s="64"/>
    </row>
    <row r="101" spans="2:12" ht="18" customHeight="1" thickBot="1" x14ac:dyDescent="0.3">
      <c r="B101" s="20"/>
      <c r="C101" s="20"/>
      <c r="D101" s="124"/>
      <c r="E101" s="124"/>
      <c r="F101" s="20"/>
      <c r="G101" s="165"/>
      <c r="H101" s="41" t="s">
        <v>68</v>
      </c>
      <c r="I101" s="41" t="s">
        <v>69</v>
      </c>
      <c r="J101" s="149" t="s">
        <v>151</v>
      </c>
      <c r="K101" s="41" t="s">
        <v>70</v>
      </c>
      <c r="L101" s="17" t="s">
        <v>71</v>
      </c>
    </row>
    <row r="102" spans="2:12" ht="21" thickTop="1" thickBot="1" x14ac:dyDescent="0.35">
      <c r="B102" s="550" t="s">
        <v>115</v>
      </c>
      <c r="C102" s="550"/>
      <c r="D102" s="550"/>
      <c r="E102" s="582" t="s">
        <v>463</v>
      </c>
      <c r="G102" s="166" t="s">
        <v>191</v>
      </c>
      <c r="H102" s="101">
        <f>MIN(C104:C122)</f>
        <v>5.83</v>
      </c>
      <c r="I102" s="101">
        <f>MAX(C104:C122)</f>
        <v>5.99</v>
      </c>
      <c r="J102" s="101">
        <f>AVERAGE(C104:C122)</f>
        <v>5.9342105263157885</v>
      </c>
      <c r="K102" s="101">
        <f>I102-H102</f>
        <v>0.16000000000000014</v>
      </c>
      <c r="L102" s="97">
        <f>_xlfn.STDEV.S(C104:C122)</f>
        <v>3.7832347927502501E-2</v>
      </c>
    </row>
    <row r="103" spans="2:12" ht="17.25" thickBot="1" x14ac:dyDescent="0.3">
      <c r="B103" s="256" t="s">
        <v>47</v>
      </c>
      <c r="C103" s="361" t="s">
        <v>179</v>
      </c>
      <c r="D103" s="357" t="s">
        <v>193</v>
      </c>
      <c r="E103" s="329" t="s">
        <v>452</v>
      </c>
      <c r="G103" s="380" t="s">
        <v>192</v>
      </c>
      <c r="H103" s="330">
        <f>MIN(D104:D122)</f>
        <v>5.74</v>
      </c>
      <c r="I103" s="330">
        <f>MAX(D104:D122)</f>
        <v>5.9649999999999999</v>
      </c>
      <c r="J103" s="330">
        <f>AVERAGE(D104:D122)</f>
        <v>5.8555263157894739</v>
      </c>
      <c r="K103" s="330">
        <f>I103-H103</f>
        <v>0.22499999999999964</v>
      </c>
      <c r="L103" s="377">
        <f>_xlfn.STDEV.P(D104:D122)</f>
        <v>4.1703677006953106E-2</v>
      </c>
    </row>
    <row r="104" spans="2:12" ht="15.95" customHeight="1" thickTop="1" thickBot="1" x14ac:dyDescent="0.3">
      <c r="B104" s="43">
        <v>1</v>
      </c>
      <c r="C104" s="394">
        <v>5.8849999999999998</v>
      </c>
      <c r="D104" s="382">
        <f>'Half Strip 2'!C70+'Half Pad 2'!C65</f>
        <v>5.84</v>
      </c>
      <c r="E104" s="383" t="str">
        <f>IF(OR(C104&lt;$H$104,C104&gt;$I$104),C104-$J$102,"ok")</f>
        <v>ok</v>
      </c>
      <c r="G104" s="385" t="s">
        <v>450</v>
      </c>
      <c r="H104" s="395">
        <f>J102-0.05</f>
        <v>5.8842105263157887</v>
      </c>
      <c r="I104" s="395">
        <f>J102+0.05</f>
        <v>5.9842105263157883</v>
      </c>
      <c r="J104" s="395"/>
      <c r="K104" s="395"/>
      <c r="L104" s="388">
        <v>40</v>
      </c>
    </row>
    <row r="105" spans="2:12" ht="15.95" customHeight="1" x14ac:dyDescent="0.25">
      <c r="B105" s="43">
        <v>2</v>
      </c>
      <c r="C105" s="394">
        <v>5.9</v>
      </c>
      <c r="D105" s="168">
        <f>'Half Strip 2'!C71+'Half Pad 2'!C66</f>
        <v>5.84</v>
      </c>
      <c r="E105" s="383" t="str">
        <f t="shared" ref="E105:E122" si="0">IF(OR(C105&lt;$H$104,C105&gt;$I$104),C105-$J$102,"ok")</f>
        <v>ok</v>
      </c>
    </row>
    <row r="106" spans="2:12" ht="15.95" customHeight="1" x14ac:dyDescent="0.25">
      <c r="B106" s="43">
        <v>3</v>
      </c>
      <c r="C106" s="394">
        <v>5.83</v>
      </c>
      <c r="D106" s="168">
        <f>'Half Strip 2'!C72+'Half Pad 2'!C67</f>
        <v>5.83</v>
      </c>
      <c r="E106" s="383">
        <f t="shared" si="0"/>
        <v>-0.10421052631578842</v>
      </c>
      <c r="F106" s="14">
        <f>C106-$J$102</f>
        <v>-0.10421052631578842</v>
      </c>
    </row>
    <row r="107" spans="2:12" ht="15.95" customHeight="1" x14ac:dyDescent="0.25">
      <c r="B107" s="43">
        <v>4</v>
      </c>
      <c r="C107" s="394">
        <v>5.91</v>
      </c>
      <c r="D107" s="168">
        <f>'Half Strip 2'!C73+'Half Pad 2'!C68</f>
        <v>5.74</v>
      </c>
      <c r="E107" s="383" t="str">
        <f t="shared" si="0"/>
        <v>ok</v>
      </c>
    </row>
    <row r="108" spans="2:12" ht="15.95" customHeight="1" x14ac:dyDescent="0.25">
      <c r="B108" s="43">
        <v>5</v>
      </c>
      <c r="C108" s="394">
        <v>5.9450000000000003</v>
      </c>
      <c r="D108" s="168">
        <f>'Half Strip 2'!C74+'Half Pad 2'!C69</f>
        <v>5.85</v>
      </c>
      <c r="E108" s="383" t="str">
        <f t="shared" si="0"/>
        <v>ok</v>
      </c>
    </row>
    <row r="109" spans="2:12" ht="15.95" customHeight="1" x14ac:dyDescent="0.25">
      <c r="B109" s="43">
        <v>6</v>
      </c>
      <c r="C109" s="394">
        <v>5.97</v>
      </c>
      <c r="D109" s="168">
        <f>'Half Strip 2'!C75+'Half Pad 2'!C70</f>
        <v>5.9649999999999999</v>
      </c>
      <c r="E109" s="383" t="str">
        <f t="shared" si="0"/>
        <v>ok</v>
      </c>
    </row>
    <row r="110" spans="2:12" ht="15.95" customHeight="1" x14ac:dyDescent="0.25">
      <c r="B110" s="43">
        <v>7</v>
      </c>
      <c r="C110" s="394">
        <v>5.92</v>
      </c>
      <c r="D110" s="168">
        <f>'Half Strip 2'!C76+'Half Pad 2'!C71</f>
        <v>5.8599999999999994</v>
      </c>
      <c r="E110" s="383" t="str">
        <f t="shared" si="0"/>
        <v>ok</v>
      </c>
    </row>
    <row r="111" spans="2:12" ht="15.95" customHeight="1" x14ac:dyDescent="0.25">
      <c r="B111" s="43">
        <v>8</v>
      </c>
      <c r="C111" s="394">
        <v>5.94</v>
      </c>
      <c r="D111" s="168">
        <f>'Half Strip 2'!C77+'Half Pad 2'!C72</f>
        <v>5.8450000000000006</v>
      </c>
      <c r="E111" s="383" t="str">
        <f t="shared" si="0"/>
        <v>ok</v>
      </c>
    </row>
    <row r="112" spans="2:12" ht="15.95" customHeight="1" x14ac:dyDescent="0.25">
      <c r="B112" s="43">
        <v>9</v>
      </c>
      <c r="C112" s="394">
        <v>5.9349999999999996</v>
      </c>
      <c r="D112" s="168">
        <f>'Half Strip 2'!C78+'Half Pad 2'!C73</f>
        <v>5.84</v>
      </c>
      <c r="E112" s="383" t="str">
        <f t="shared" si="0"/>
        <v>ok</v>
      </c>
    </row>
    <row r="113" spans="2:9" ht="15.95" customHeight="1" x14ac:dyDescent="0.25">
      <c r="B113" s="43">
        <v>10</v>
      </c>
      <c r="C113" s="394">
        <v>5.93</v>
      </c>
      <c r="D113" s="168">
        <f>'Half Strip 2'!C79+'Half Pad 2'!C74</f>
        <v>5.8650000000000002</v>
      </c>
      <c r="E113" s="383" t="str">
        <f t="shared" si="0"/>
        <v>ok</v>
      </c>
    </row>
    <row r="114" spans="2:9" ht="15.95" customHeight="1" x14ac:dyDescent="0.25">
      <c r="B114" s="43">
        <v>11</v>
      </c>
      <c r="C114" s="394">
        <v>5.99</v>
      </c>
      <c r="D114" s="168">
        <f>'Half Strip 2'!C80+'Half Pad 2'!C75</f>
        <v>5.8650000000000002</v>
      </c>
      <c r="E114" s="383">
        <f t="shared" si="0"/>
        <v>5.5789473684211721E-2</v>
      </c>
      <c r="F114" s="14">
        <f>C114-$J$102</f>
        <v>5.5789473684211721E-2</v>
      </c>
    </row>
    <row r="115" spans="2:9" ht="15.95" customHeight="1" x14ac:dyDescent="0.25">
      <c r="B115" s="43">
        <v>12</v>
      </c>
      <c r="C115" s="394">
        <v>5.96</v>
      </c>
      <c r="D115" s="168">
        <f>'Half Strip 2'!C81+'Half Pad 2'!C76</f>
        <v>5.83</v>
      </c>
      <c r="E115" s="383" t="str">
        <f t="shared" si="0"/>
        <v>ok</v>
      </c>
    </row>
    <row r="116" spans="2:9" ht="15.95" customHeight="1" x14ac:dyDescent="0.25">
      <c r="B116" s="43">
        <v>13</v>
      </c>
      <c r="C116" s="394">
        <v>5.9649999999999999</v>
      </c>
      <c r="D116" s="168">
        <f>'Half Strip 2'!C82+'Half Pad 2'!C77</f>
        <v>5.875</v>
      </c>
      <c r="E116" s="383" t="str">
        <f t="shared" si="0"/>
        <v>ok</v>
      </c>
    </row>
    <row r="117" spans="2:9" ht="15.95" customHeight="1" x14ac:dyDescent="0.25">
      <c r="B117" s="43">
        <v>14</v>
      </c>
      <c r="C117" s="394">
        <v>5.98</v>
      </c>
      <c r="D117" s="168">
        <f>'Half Strip 2'!C83+'Half Pad 2'!C78</f>
        <v>5.875</v>
      </c>
      <c r="E117" s="383" t="str">
        <f t="shared" si="0"/>
        <v>ok</v>
      </c>
    </row>
    <row r="118" spans="2:9" ht="15.95" customHeight="1" x14ac:dyDescent="0.25">
      <c r="B118" s="43">
        <v>15</v>
      </c>
      <c r="C118" s="394">
        <v>5.915</v>
      </c>
      <c r="D118" s="168">
        <f>'Half Strip 2'!C84+'Half Pad 2'!C79</f>
        <v>5.875</v>
      </c>
      <c r="E118" s="383" t="str">
        <f t="shared" si="0"/>
        <v>ok</v>
      </c>
    </row>
    <row r="119" spans="2:9" ht="15.95" customHeight="1" x14ac:dyDescent="0.25">
      <c r="B119" s="43">
        <v>16</v>
      </c>
      <c r="C119" s="394">
        <v>5.93</v>
      </c>
      <c r="D119" s="168">
        <f>'Half Strip 2'!C85+'Half Pad 2'!C80</f>
        <v>5.9049999999999994</v>
      </c>
      <c r="E119" s="383" t="str">
        <f t="shared" si="0"/>
        <v>ok</v>
      </c>
    </row>
    <row r="120" spans="2:9" ht="15.95" customHeight="1" x14ac:dyDescent="0.25">
      <c r="B120" s="43">
        <v>17</v>
      </c>
      <c r="C120" s="394">
        <v>5.9450000000000003</v>
      </c>
      <c r="D120" s="168">
        <f>'Half Strip 2'!C86+'Half Pad 2'!C81</f>
        <v>5.83</v>
      </c>
      <c r="E120" s="383" t="str">
        <f t="shared" si="0"/>
        <v>ok</v>
      </c>
    </row>
    <row r="121" spans="2:9" ht="15.95" customHeight="1" x14ac:dyDescent="0.25">
      <c r="B121" s="43">
        <v>18</v>
      </c>
      <c r="C121" s="394">
        <v>5.9249999999999998</v>
      </c>
      <c r="D121" s="168">
        <f>'Half Strip 2'!C87+'Half Pad 2'!C82</f>
        <v>5.84</v>
      </c>
      <c r="E121" s="383" t="str">
        <f t="shared" si="0"/>
        <v>ok</v>
      </c>
    </row>
    <row r="122" spans="2:9" ht="15.95" customHeight="1" thickBot="1" x14ac:dyDescent="0.3">
      <c r="B122" s="18">
        <v>19</v>
      </c>
      <c r="C122" s="233">
        <v>5.9749999999999996</v>
      </c>
      <c r="D122" s="168">
        <f>'Half Strip 2'!C88+'Half Pad 2'!C83</f>
        <v>5.8849999999999998</v>
      </c>
      <c r="E122" s="383" t="str">
        <f t="shared" si="0"/>
        <v>ok</v>
      </c>
    </row>
    <row r="123" spans="2:9" x14ac:dyDescent="0.2">
      <c r="D123" s="366" t="s">
        <v>451</v>
      </c>
      <c r="E123" s="384">
        <f>19-COUNTIF(E104:E122,"ok")</f>
        <v>2</v>
      </c>
    </row>
    <row r="124" spans="2:9" x14ac:dyDescent="0.2">
      <c r="D124" s="428"/>
      <c r="E124" s="20"/>
    </row>
    <row r="127" spans="2:9" ht="15.75" thickBot="1" x14ac:dyDescent="0.25"/>
    <row r="128" spans="2:9" ht="20.25" thickBot="1" x14ac:dyDescent="0.35">
      <c r="B128" s="542" t="s">
        <v>121</v>
      </c>
      <c r="C128" s="543"/>
      <c r="D128" s="544"/>
      <c r="E128" s="534" t="s">
        <v>122</v>
      </c>
      <c r="F128" s="535"/>
      <c r="G128" s="535"/>
      <c r="H128" s="535"/>
      <c r="I128" s="536"/>
    </row>
    <row r="129" spans="2:9" ht="296.10000000000002" customHeight="1" thickTop="1" thickBot="1" x14ac:dyDescent="0.25">
      <c r="B129" s="529" t="s">
        <v>124</v>
      </c>
      <c r="C129" s="530"/>
      <c r="D129" s="531"/>
      <c r="E129" s="532" t="s">
        <v>124</v>
      </c>
      <c r="F129" s="530"/>
      <c r="G129" s="530"/>
      <c r="H129" s="530"/>
      <c r="I129" s="533"/>
    </row>
    <row r="130" spans="2:9" ht="18" customHeight="1" x14ac:dyDescent="0.2">
      <c r="B130" s="537" t="s">
        <v>123</v>
      </c>
      <c r="C130" s="539"/>
      <c r="D130" s="539"/>
      <c r="E130" s="539"/>
      <c r="F130" s="539"/>
      <c r="G130" s="539"/>
      <c r="H130" s="539"/>
      <c r="I130" s="540"/>
    </row>
    <row r="131" spans="2:9" ht="18" customHeight="1" thickBot="1" x14ac:dyDescent="0.25">
      <c r="B131" s="538"/>
      <c r="C131" s="494"/>
      <c r="D131" s="494"/>
      <c r="E131" s="494"/>
      <c r="F131" s="494"/>
      <c r="G131" s="494"/>
      <c r="H131" s="494"/>
      <c r="I131" s="541"/>
    </row>
  </sheetData>
  <mergeCells count="15">
    <mergeCell ref="B29:G29"/>
    <mergeCell ref="J29:P29"/>
    <mergeCell ref="C2:E2"/>
    <mergeCell ref="C3:E3"/>
    <mergeCell ref="B18:B24"/>
    <mergeCell ref="B14:B17"/>
    <mergeCell ref="C8:D8"/>
    <mergeCell ref="B102:D102"/>
    <mergeCell ref="B130:B131"/>
    <mergeCell ref="C130:D131"/>
    <mergeCell ref="E130:I131"/>
    <mergeCell ref="B128:D128"/>
    <mergeCell ref="E128:I128"/>
    <mergeCell ref="B129:D129"/>
    <mergeCell ref="E129:I129"/>
  </mergeCells>
  <pageMargins left="0.75" right="0.75" top="1" bottom="1" header="0.5" footer="0.5"/>
  <pageSetup orientation="portrait" horizontalDpi="4294967292" verticalDpi="4294967292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theme="7" tint="0.59999389629810485"/>
  </sheetPr>
  <dimension ref="B1:AQ81"/>
  <sheetViews>
    <sheetView topLeftCell="A45" zoomScale="70" zoomScaleNormal="70" workbookViewId="0">
      <selection activeCell="E48" sqref="E48"/>
    </sheetView>
  </sheetViews>
  <sheetFormatPr baseColWidth="10" defaultColWidth="10.875" defaultRowHeight="15" x14ac:dyDescent="0.2"/>
  <cols>
    <col min="1" max="1" width="4.375" style="14" customWidth="1"/>
    <col min="2" max="2" width="11.875" style="14" customWidth="1"/>
    <col min="3" max="3" width="46.625" style="14" customWidth="1"/>
    <col min="4" max="4" width="32.125" style="14" customWidth="1"/>
    <col min="5" max="5" width="39.375" style="14" customWidth="1"/>
    <col min="6" max="6" width="18.625" style="14" customWidth="1"/>
    <col min="7" max="7" width="20" style="14" customWidth="1"/>
    <col min="8" max="8" width="11.5" style="14" customWidth="1"/>
    <col min="9" max="9" width="14.625" style="14" customWidth="1"/>
    <col min="10" max="10" width="10.875" style="14"/>
    <col min="11" max="11" width="12.625" style="14" customWidth="1"/>
    <col min="12" max="12" width="11.25" style="14" customWidth="1"/>
    <col min="13" max="13" width="7.375" style="14" customWidth="1"/>
    <col min="14" max="14" width="6.25" style="14" customWidth="1"/>
    <col min="15" max="15" width="7.25" style="14" customWidth="1"/>
    <col min="16" max="16" width="7.875" style="14" customWidth="1"/>
    <col min="17" max="17" width="7.5" style="14" customWidth="1"/>
    <col min="18" max="20" width="5.375" style="14" customWidth="1"/>
    <col min="21" max="21" width="7" style="14" customWidth="1"/>
    <col min="22" max="22" width="10.375" style="14" customWidth="1"/>
    <col min="23" max="23" width="7.5" style="14" customWidth="1"/>
    <col min="24" max="24" width="8.125" style="14" customWidth="1"/>
    <col min="25" max="25" width="8.625" style="14" customWidth="1"/>
    <col min="26" max="26" width="6.875" style="14" customWidth="1"/>
    <col min="27" max="27" width="7.75" style="14" customWidth="1"/>
    <col min="28" max="31" width="10.875" style="14"/>
    <col min="32" max="32" width="8.375" style="14" customWidth="1"/>
    <col min="33" max="33" width="8" style="14" customWidth="1"/>
    <col min="34" max="34" width="8.375" style="14" customWidth="1"/>
    <col min="35" max="35" width="8" style="14" customWidth="1"/>
    <col min="36" max="36" width="7.75" style="14" customWidth="1"/>
    <col min="37" max="16384" width="10.875" style="14"/>
  </cols>
  <sheetData>
    <row r="1" spans="2:12" ht="15.75" thickBot="1" x14ac:dyDescent="0.25"/>
    <row r="2" spans="2:12" ht="32.1" customHeight="1" x14ac:dyDescent="0.4">
      <c r="C2" s="498" t="s">
        <v>0</v>
      </c>
      <c r="D2" s="499"/>
      <c r="E2" s="500"/>
      <c r="F2" s="108"/>
      <c r="G2" s="108"/>
    </row>
    <row r="3" spans="2:12" ht="24" thickBot="1" x14ac:dyDescent="0.4">
      <c r="C3" s="511" t="s">
        <v>428</v>
      </c>
      <c r="D3" s="512"/>
      <c r="E3" s="513"/>
      <c r="F3" s="109"/>
      <c r="G3" s="109"/>
      <c r="L3" s="3"/>
    </row>
    <row r="4" spans="2:12" ht="15.75" thickBot="1" x14ac:dyDescent="0.25"/>
    <row r="5" spans="2:12" ht="21.95" customHeight="1" thickBot="1" x14ac:dyDescent="0.4">
      <c r="C5" s="70" t="s">
        <v>2</v>
      </c>
      <c r="D5" s="71">
        <f>'Parts SN'!C5</f>
        <v>4931</v>
      </c>
      <c r="E5" s="62"/>
    </row>
    <row r="6" spans="2:12" ht="21.95" customHeight="1" thickBot="1" x14ac:dyDescent="0.4">
      <c r="C6" s="70" t="s">
        <v>26</v>
      </c>
      <c r="D6" s="71" t="str">
        <f>'Parts SN'!D15</f>
        <v>Cámara 3</v>
      </c>
      <c r="E6" s="62"/>
    </row>
    <row r="7" spans="2:12" ht="15.75" thickBot="1" x14ac:dyDescent="0.25"/>
    <row r="8" spans="2:12" ht="21.95" customHeight="1" thickBot="1" x14ac:dyDescent="0.4">
      <c r="C8" s="548" t="s">
        <v>258</v>
      </c>
      <c r="D8" s="549"/>
    </row>
    <row r="9" spans="2:12" ht="15.95" customHeight="1" x14ac:dyDescent="0.25">
      <c r="C9" s="206" t="s">
        <v>274</v>
      </c>
      <c r="D9" s="208"/>
    </row>
    <row r="10" spans="2:12" ht="15.95" customHeight="1" thickBot="1" x14ac:dyDescent="0.3">
      <c r="C10" s="207" t="s">
        <v>253</v>
      </c>
      <c r="D10" s="209"/>
    </row>
    <row r="11" spans="2:12" ht="20.25" thickBot="1" x14ac:dyDescent="0.35">
      <c r="B11" s="63"/>
    </row>
    <row r="12" spans="2:12" ht="18.95" customHeight="1" thickBot="1" x14ac:dyDescent="0.3">
      <c r="B12" s="58" t="s">
        <v>27</v>
      </c>
      <c r="C12" s="110" t="s">
        <v>36</v>
      </c>
      <c r="D12" s="25" t="s">
        <v>33</v>
      </c>
      <c r="E12" s="25" t="s">
        <v>34</v>
      </c>
      <c r="F12" s="25" t="s">
        <v>35</v>
      </c>
      <c r="G12" s="87" t="s">
        <v>43</v>
      </c>
      <c r="H12" s="20"/>
      <c r="I12" s="20"/>
    </row>
    <row r="13" spans="2:12" ht="32.1" customHeight="1" thickTop="1" x14ac:dyDescent="0.2">
      <c r="B13" s="111" t="s">
        <v>55</v>
      </c>
      <c r="C13" s="112" t="s">
        <v>56</v>
      </c>
      <c r="D13" s="156"/>
      <c r="E13" s="156"/>
      <c r="F13" s="324" t="s">
        <v>319</v>
      </c>
      <c r="G13" s="113" t="s">
        <v>39</v>
      </c>
      <c r="H13" s="30"/>
      <c r="I13" s="75" t="s">
        <v>60</v>
      </c>
      <c r="J13" s="104"/>
      <c r="K13" s="31" t="s">
        <v>102</v>
      </c>
    </row>
    <row r="14" spans="2:12" ht="15.95" customHeight="1" x14ac:dyDescent="0.2">
      <c r="B14" s="545" t="s">
        <v>57</v>
      </c>
      <c r="C14" s="114" t="s">
        <v>58</v>
      </c>
      <c r="D14" s="159"/>
      <c r="E14" s="159"/>
      <c r="F14" s="325" t="s">
        <v>319</v>
      </c>
      <c r="G14" s="77" t="s">
        <v>39</v>
      </c>
      <c r="H14" s="30"/>
      <c r="I14" s="72"/>
      <c r="J14" s="31"/>
      <c r="K14" s="31"/>
    </row>
    <row r="15" spans="2:12" ht="15.95" customHeight="1" x14ac:dyDescent="0.2">
      <c r="B15" s="546"/>
      <c r="C15" s="54" t="s">
        <v>59</v>
      </c>
      <c r="D15" s="156"/>
      <c r="E15" s="156"/>
      <c r="F15" s="325" t="s">
        <v>319</v>
      </c>
      <c r="G15" s="115" t="s">
        <v>39</v>
      </c>
      <c r="H15" s="30"/>
      <c r="I15" s="72"/>
      <c r="J15" s="31"/>
      <c r="K15" s="31"/>
    </row>
    <row r="16" spans="2:12" ht="15.95" customHeight="1" x14ac:dyDescent="0.2">
      <c r="B16" s="546"/>
      <c r="C16" s="54" t="s">
        <v>108</v>
      </c>
      <c r="D16" s="156"/>
      <c r="E16" s="156"/>
      <c r="F16" s="325" t="s">
        <v>319</v>
      </c>
      <c r="G16" s="115" t="s">
        <v>39</v>
      </c>
      <c r="H16" s="30"/>
      <c r="I16" s="72"/>
      <c r="J16" s="31"/>
      <c r="K16" s="31"/>
    </row>
    <row r="17" spans="2:37" ht="15.95" customHeight="1" x14ac:dyDescent="0.2">
      <c r="B17" s="547"/>
      <c r="C17" s="116" t="s">
        <v>109</v>
      </c>
      <c r="D17" s="157"/>
      <c r="E17" s="157"/>
      <c r="F17" s="326" t="s">
        <v>319</v>
      </c>
      <c r="G17" s="117" t="s">
        <v>39</v>
      </c>
      <c r="H17" s="30"/>
      <c r="I17" s="75" t="s">
        <v>110</v>
      </c>
      <c r="J17" s="204"/>
      <c r="K17" s="31" t="s">
        <v>111</v>
      </c>
    </row>
    <row r="18" spans="2:37" ht="15.95" customHeight="1" x14ac:dyDescent="0.2">
      <c r="B18" s="545" t="s">
        <v>61</v>
      </c>
      <c r="C18" s="114" t="s">
        <v>112</v>
      </c>
      <c r="D18" s="159"/>
      <c r="E18" s="159"/>
      <c r="F18" s="325" t="s">
        <v>319</v>
      </c>
      <c r="G18" s="118" t="s">
        <v>39</v>
      </c>
      <c r="H18" s="30"/>
      <c r="I18" s="75" t="s">
        <v>60</v>
      </c>
      <c r="J18" s="104"/>
      <c r="K18" s="31" t="s">
        <v>102</v>
      </c>
    </row>
    <row r="19" spans="2:37" ht="15.95" customHeight="1" x14ac:dyDescent="0.25">
      <c r="B19" s="546"/>
      <c r="C19" s="54" t="s">
        <v>155</v>
      </c>
      <c r="D19" s="156"/>
      <c r="E19" s="156"/>
      <c r="F19" s="325" t="s">
        <v>319</v>
      </c>
      <c r="G19" s="118" t="s">
        <v>40</v>
      </c>
      <c r="H19" s="30"/>
      <c r="I19" s="34"/>
      <c r="J19" s="202"/>
      <c r="K19" s="31"/>
    </row>
    <row r="20" spans="2:37" ht="15.95" customHeight="1" x14ac:dyDescent="0.25">
      <c r="B20" s="546"/>
      <c r="C20" s="54" t="s">
        <v>113</v>
      </c>
      <c r="D20" s="156"/>
      <c r="E20" s="156"/>
      <c r="F20" s="325" t="s">
        <v>319</v>
      </c>
      <c r="G20" s="118" t="s">
        <v>41</v>
      </c>
      <c r="H20" s="30"/>
      <c r="I20" s="34"/>
      <c r="J20" s="202"/>
      <c r="K20" s="31"/>
    </row>
    <row r="21" spans="2:37" ht="15.95" customHeight="1" x14ac:dyDescent="0.2">
      <c r="B21" s="546"/>
      <c r="C21" s="54" t="s">
        <v>116</v>
      </c>
      <c r="D21" s="156"/>
      <c r="E21" s="156"/>
      <c r="F21" s="325" t="s">
        <v>319</v>
      </c>
      <c r="G21" s="118" t="s">
        <v>39</v>
      </c>
      <c r="H21" s="30"/>
      <c r="I21" s="75" t="s">
        <v>72</v>
      </c>
      <c r="J21" s="74"/>
      <c r="K21" s="119" t="s">
        <v>73</v>
      </c>
    </row>
    <row r="22" spans="2:37" ht="15.95" customHeight="1" x14ac:dyDescent="0.35">
      <c r="B22" s="546"/>
      <c r="C22" s="54" t="s">
        <v>125</v>
      </c>
      <c r="D22" s="156"/>
      <c r="E22" s="156"/>
      <c r="F22" s="325" t="s">
        <v>319</v>
      </c>
      <c r="G22" s="118" t="s">
        <v>39</v>
      </c>
      <c r="H22" s="30"/>
      <c r="I22" s="72"/>
      <c r="J22" s="187"/>
      <c r="K22" s="31" t="s">
        <v>74</v>
      </c>
    </row>
    <row r="23" spans="2:37" ht="15.95" customHeight="1" x14ac:dyDescent="0.2">
      <c r="B23" s="546"/>
      <c r="C23" s="54" t="s">
        <v>118</v>
      </c>
      <c r="D23" s="156"/>
      <c r="E23" s="160"/>
      <c r="F23" s="325" t="s">
        <v>319</v>
      </c>
      <c r="G23" s="118" t="s">
        <v>62</v>
      </c>
      <c r="H23" s="30"/>
      <c r="I23" s="75" t="s">
        <v>119</v>
      </c>
      <c r="J23" s="74"/>
      <c r="K23" s="31" t="s">
        <v>111</v>
      </c>
    </row>
    <row r="24" spans="2:37" ht="15.95" customHeight="1" x14ac:dyDescent="0.2">
      <c r="B24" s="547"/>
      <c r="C24" s="116" t="s">
        <v>117</v>
      </c>
      <c r="D24" s="157"/>
      <c r="E24" s="161"/>
      <c r="F24" s="326" t="s">
        <v>319</v>
      </c>
      <c r="G24" s="120" t="s">
        <v>120</v>
      </c>
      <c r="H24" s="30"/>
      <c r="I24" s="75" t="s">
        <v>119</v>
      </c>
      <c r="J24" s="74"/>
      <c r="K24" s="31" t="s">
        <v>111</v>
      </c>
    </row>
    <row r="25" spans="2:37" ht="32.1" customHeight="1" thickBot="1" x14ac:dyDescent="0.25">
      <c r="B25" s="121" t="s">
        <v>77</v>
      </c>
      <c r="C25" s="122"/>
      <c r="D25" s="158"/>
      <c r="E25" s="158"/>
      <c r="F25" s="328" t="s">
        <v>319</v>
      </c>
      <c r="G25" s="123" t="s">
        <v>39</v>
      </c>
      <c r="H25" s="30"/>
      <c r="I25" s="72"/>
      <c r="J25" s="31"/>
      <c r="K25" s="31"/>
    </row>
    <row r="26" spans="2:37" ht="20.100000000000001" customHeight="1" x14ac:dyDescent="0.2">
      <c r="B26" s="20"/>
      <c r="C26" s="20"/>
      <c r="D26" s="124"/>
      <c r="E26" s="124"/>
      <c r="F26" s="20"/>
      <c r="G26" s="20"/>
      <c r="H26" s="20"/>
      <c r="I26" s="64"/>
    </row>
    <row r="27" spans="2:37" ht="20.100000000000001" customHeight="1" thickBot="1" x14ac:dyDescent="0.35">
      <c r="C27" s="19" t="s">
        <v>154</v>
      </c>
      <c r="D27" s="19"/>
      <c r="E27" s="19"/>
      <c r="F27" s="19"/>
      <c r="G27" s="20"/>
      <c r="H27" s="20"/>
      <c r="I27" s="64"/>
      <c r="K27" s="551" t="s">
        <v>444</v>
      </c>
      <c r="L27" s="551"/>
      <c r="M27" s="551"/>
      <c r="N27" s="551"/>
      <c r="O27" s="551"/>
      <c r="P27" s="551"/>
      <c r="Q27" s="551"/>
      <c r="R27" s="551"/>
      <c r="S27" s="551"/>
      <c r="T27" s="239"/>
      <c r="U27" s="551" t="s">
        <v>445</v>
      </c>
      <c r="V27" s="551"/>
      <c r="W27" s="551"/>
      <c r="X27" s="551"/>
      <c r="Y27" s="551"/>
      <c r="Z27" s="551"/>
      <c r="AA27" s="551"/>
      <c r="AB27" s="551"/>
      <c r="AD27" s="551" t="s">
        <v>446</v>
      </c>
      <c r="AE27" s="551"/>
      <c r="AF27" s="551"/>
      <c r="AG27" s="551"/>
      <c r="AH27" s="551"/>
      <c r="AI27" s="551"/>
      <c r="AJ27" s="551"/>
      <c r="AK27" s="551"/>
    </row>
    <row r="28" spans="2:37" ht="17.25" thickBot="1" x14ac:dyDescent="0.3">
      <c r="B28" s="224" t="s">
        <v>437</v>
      </c>
      <c r="C28" s="358" t="s">
        <v>68</v>
      </c>
      <c r="D28" s="358" t="s">
        <v>69</v>
      </c>
      <c r="E28" s="355" t="s">
        <v>151</v>
      </c>
      <c r="F28" s="358" t="s">
        <v>70</v>
      </c>
      <c r="G28" s="356" t="s">
        <v>71</v>
      </c>
      <c r="H28" s="20"/>
      <c r="I28" s="64"/>
      <c r="L28" s="483" t="s">
        <v>114</v>
      </c>
      <c r="M28" s="252" t="s">
        <v>156</v>
      </c>
      <c r="N28" s="253"/>
      <c r="O28" s="253"/>
      <c r="P28" s="253"/>
      <c r="Q28" s="254"/>
      <c r="R28" s="23"/>
      <c r="S28" s="23"/>
      <c r="T28" s="23"/>
      <c r="U28" s="23"/>
      <c r="V28" s="483" t="s">
        <v>114</v>
      </c>
      <c r="W28" s="252" t="s">
        <v>156</v>
      </c>
      <c r="X28" s="253"/>
      <c r="Y28" s="253"/>
      <c r="Z28" s="253"/>
      <c r="AA28" s="254"/>
      <c r="AE28" s="483" t="s">
        <v>114</v>
      </c>
      <c r="AF28" s="252" t="s">
        <v>156</v>
      </c>
      <c r="AG28" s="253"/>
      <c r="AH28" s="253"/>
      <c r="AI28" s="253"/>
      <c r="AJ28" s="254"/>
    </row>
    <row r="29" spans="2:37" ht="18" thickTop="1" thickBot="1" x14ac:dyDescent="0.3">
      <c r="B29" s="359" t="s">
        <v>439</v>
      </c>
      <c r="C29" s="340">
        <f>MIN(M30:Q44)</f>
        <v>50</v>
      </c>
      <c r="D29" s="340">
        <f>MAX(M30:Q44)</f>
        <v>100</v>
      </c>
      <c r="E29" s="340">
        <f>AVERAGE(M30:Q44)</f>
        <v>67.333333333333329</v>
      </c>
      <c r="F29" s="340">
        <f>D29-C29</f>
        <v>50</v>
      </c>
      <c r="G29" s="88">
        <f>_xlfn.STDEV.P(M30:Q44)</f>
        <v>23.795424396766329</v>
      </c>
      <c r="H29" s="20"/>
      <c r="I29" s="64"/>
      <c r="L29" s="484"/>
      <c r="M29" s="127">
        <v>1</v>
      </c>
      <c r="N29" s="127">
        <v>2</v>
      </c>
      <c r="O29" s="127">
        <v>3</v>
      </c>
      <c r="P29" s="127">
        <v>4</v>
      </c>
      <c r="Q29" s="128">
        <v>5</v>
      </c>
      <c r="R29" s="236"/>
      <c r="S29" s="236"/>
      <c r="T29" s="236"/>
      <c r="U29" s="236"/>
      <c r="V29" s="484"/>
      <c r="W29" s="127">
        <v>1</v>
      </c>
      <c r="X29" s="127">
        <v>2</v>
      </c>
      <c r="Y29" s="127">
        <v>3</v>
      </c>
      <c r="Z29" s="127">
        <v>4</v>
      </c>
      <c r="AA29" s="128">
        <v>5</v>
      </c>
      <c r="AE29" s="484"/>
      <c r="AF29" s="127">
        <v>1</v>
      </c>
      <c r="AG29" s="127">
        <v>2</v>
      </c>
      <c r="AH29" s="127">
        <v>3</v>
      </c>
      <c r="AI29" s="127">
        <v>4</v>
      </c>
      <c r="AJ29" s="128">
        <v>5</v>
      </c>
    </row>
    <row r="30" spans="2:37" ht="15.95" customHeight="1" x14ac:dyDescent="0.25">
      <c r="B30" s="20"/>
      <c r="C30" s="364" t="s">
        <v>450</v>
      </c>
      <c r="D30" s="378">
        <v>200</v>
      </c>
      <c r="G30" s="379">
        <v>40</v>
      </c>
      <c r="H30" s="20"/>
      <c r="I30" s="64"/>
      <c r="L30" s="129">
        <v>1</v>
      </c>
      <c r="M30" s="130">
        <v>100</v>
      </c>
      <c r="N30" s="130">
        <v>50</v>
      </c>
      <c r="O30" s="130">
        <v>50</v>
      </c>
      <c r="P30" s="130">
        <v>100</v>
      </c>
      <c r="Q30" s="131">
        <v>100</v>
      </c>
      <c r="R30" s="235"/>
      <c r="S30" s="235"/>
      <c r="T30" s="235"/>
      <c r="U30" s="235"/>
      <c r="V30" s="129">
        <v>1</v>
      </c>
      <c r="W30" s="130"/>
      <c r="X30" s="130"/>
      <c r="Y30" s="130"/>
      <c r="Z30" s="130"/>
      <c r="AA30" s="131"/>
      <c r="AE30" s="129">
        <v>1</v>
      </c>
      <c r="AF30" s="130"/>
      <c r="AG30" s="130"/>
      <c r="AH30" s="130"/>
      <c r="AI30" s="130"/>
      <c r="AJ30" s="131"/>
    </row>
    <row r="31" spans="2:37" ht="15.95" customHeight="1" x14ac:dyDescent="0.2">
      <c r="B31" s="20"/>
      <c r="C31" s="20"/>
      <c r="D31" s="124"/>
      <c r="E31" s="124"/>
      <c r="F31" s="20"/>
      <c r="G31" s="20"/>
      <c r="H31" s="20"/>
      <c r="I31" s="64"/>
      <c r="L31" s="129">
        <v>2</v>
      </c>
      <c r="M31" s="130">
        <v>50</v>
      </c>
      <c r="N31" s="130">
        <v>50</v>
      </c>
      <c r="O31" s="130">
        <v>50</v>
      </c>
      <c r="P31" s="130">
        <v>100</v>
      </c>
      <c r="Q31" s="131">
        <v>100</v>
      </c>
      <c r="R31" s="235"/>
      <c r="S31" s="235"/>
      <c r="T31" s="235"/>
      <c r="U31" s="235"/>
      <c r="V31" s="129">
        <v>2</v>
      </c>
      <c r="W31" s="130"/>
      <c r="X31" s="130"/>
      <c r="Y31" s="130"/>
      <c r="Z31" s="130"/>
      <c r="AA31" s="131"/>
      <c r="AE31" s="129">
        <v>2</v>
      </c>
      <c r="AF31" s="130"/>
      <c r="AG31" s="130"/>
      <c r="AH31" s="130"/>
      <c r="AI31" s="130"/>
      <c r="AJ31" s="131"/>
    </row>
    <row r="32" spans="2:37" ht="15.95" customHeight="1" x14ac:dyDescent="0.2">
      <c r="B32" s="20"/>
      <c r="C32" s="20"/>
      <c r="D32" s="124"/>
      <c r="E32" s="124"/>
      <c r="F32" s="20"/>
      <c r="G32" s="20"/>
      <c r="H32" s="20"/>
      <c r="I32" s="64"/>
      <c r="L32" s="129">
        <v>3</v>
      </c>
      <c r="M32" s="130">
        <v>50</v>
      </c>
      <c r="N32" s="130">
        <v>50</v>
      </c>
      <c r="O32" s="130">
        <v>100</v>
      </c>
      <c r="P32" s="130">
        <v>100</v>
      </c>
      <c r="Q32" s="131">
        <v>100</v>
      </c>
      <c r="R32" s="235"/>
      <c r="S32" s="235"/>
      <c r="T32" s="235"/>
      <c r="U32" s="235"/>
      <c r="V32" s="129">
        <v>3</v>
      </c>
      <c r="W32" s="130"/>
      <c r="X32" s="130"/>
      <c r="Y32" s="130"/>
      <c r="Z32" s="130"/>
      <c r="AA32" s="131"/>
      <c r="AE32" s="129">
        <v>3</v>
      </c>
      <c r="AF32" s="130"/>
      <c r="AG32" s="130"/>
      <c r="AH32" s="130"/>
      <c r="AI32" s="130"/>
      <c r="AJ32" s="131"/>
    </row>
    <row r="33" spans="2:43" ht="15.95" customHeight="1" x14ac:dyDescent="0.2">
      <c r="B33" s="20"/>
      <c r="C33" s="20"/>
      <c r="D33" s="124"/>
      <c r="E33" s="124"/>
      <c r="F33" s="20"/>
      <c r="G33" s="20"/>
      <c r="H33" s="20"/>
      <c r="I33" s="64"/>
      <c r="L33" s="129">
        <v>4</v>
      </c>
      <c r="M33" s="130">
        <v>50</v>
      </c>
      <c r="N33" s="130">
        <v>50</v>
      </c>
      <c r="O33" s="130">
        <v>100</v>
      </c>
      <c r="P33" s="130">
        <v>100</v>
      </c>
      <c r="Q33" s="131">
        <v>100</v>
      </c>
      <c r="R33" s="235"/>
      <c r="S33" s="235"/>
      <c r="T33" s="235"/>
      <c r="U33" s="235"/>
      <c r="V33" s="129">
        <v>4</v>
      </c>
      <c r="W33" s="130"/>
      <c r="X33" s="130"/>
      <c r="Y33" s="130"/>
      <c r="Z33" s="130"/>
      <c r="AA33" s="131"/>
      <c r="AE33" s="129">
        <v>4</v>
      </c>
      <c r="AF33" s="130"/>
      <c r="AG33" s="130"/>
      <c r="AH33" s="130"/>
      <c r="AI33" s="130"/>
      <c r="AJ33" s="131"/>
    </row>
    <row r="34" spans="2:43" ht="15.95" customHeight="1" x14ac:dyDescent="0.2">
      <c r="B34" s="20"/>
      <c r="C34" s="20"/>
      <c r="D34" s="124"/>
      <c r="E34" s="124"/>
      <c r="F34" s="20"/>
      <c r="G34" s="20"/>
      <c r="H34" s="20"/>
      <c r="I34" s="64"/>
      <c r="L34" s="129">
        <v>5</v>
      </c>
      <c r="M34" s="132">
        <v>50</v>
      </c>
      <c r="N34" s="132">
        <v>50</v>
      </c>
      <c r="O34" s="132">
        <v>50</v>
      </c>
      <c r="P34" s="132">
        <v>100</v>
      </c>
      <c r="Q34" s="133">
        <v>100</v>
      </c>
      <c r="R34" s="235"/>
      <c r="S34" s="235"/>
      <c r="T34" s="235"/>
      <c r="U34" s="235"/>
      <c r="V34" s="129">
        <v>5</v>
      </c>
      <c r="W34" s="132"/>
      <c r="X34" s="132"/>
      <c r="Y34" s="132"/>
      <c r="Z34" s="132"/>
      <c r="AA34" s="133"/>
      <c r="AE34" s="129">
        <v>5</v>
      </c>
      <c r="AF34" s="132"/>
      <c r="AG34" s="132"/>
      <c r="AH34" s="132"/>
      <c r="AI34" s="132"/>
      <c r="AJ34" s="133"/>
    </row>
    <row r="35" spans="2:43" ht="15.95" customHeight="1" x14ac:dyDescent="0.2">
      <c r="B35" s="20"/>
      <c r="C35" s="20"/>
      <c r="D35" s="124"/>
      <c r="E35" s="124"/>
      <c r="F35" s="20"/>
      <c r="G35" s="20"/>
      <c r="H35" s="20"/>
      <c r="I35" s="64"/>
      <c r="L35" s="129">
        <v>6</v>
      </c>
      <c r="M35" s="132">
        <v>100</v>
      </c>
      <c r="N35" s="132">
        <v>50</v>
      </c>
      <c r="O35" s="132">
        <v>50</v>
      </c>
      <c r="P35" s="132">
        <v>100</v>
      </c>
      <c r="Q35" s="133">
        <v>100</v>
      </c>
      <c r="R35" s="235"/>
      <c r="S35" s="235"/>
      <c r="T35" s="235"/>
      <c r="U35" s="235"/>
      <c r="V35" s="129">
        <v>6</v>
      </c>
      <c r="W35" s="132"/>
      <c r="X35" s="132"/>
      <c r="Y35" s="132"/>
      <c r="Z35" s="132"/>
      <c r="AA35" s="133"/>
      <c r="AE35" s="129">
        <v>6</v>
      </c>
      <c r="AF35" s="132"/>
      <c r="AG35" s="132"/>
      <c r="AH35" s="132"/>
      <c r="AI35" s="132"/>
      <c r="AJ35" s="133"/>
    </row>
    <row r="36" spans="2:43" ht="15.95" customHeight="1" x14ac:dyDescent="0.2">
      <c r="B36" s="20"/>
      <c r="C36" s="20"/>
      <c r="D36" s="124"/>
      <c r="E36" s="124"/>
      <c r="F36" s="20"/>
      <c r="G36" s="20"/>
      <c r="H36" s="20"/>
      <c r="I36" s="64"/>
      <c r="L36" s="129">
        <v>7</v>
      </c>
      <c r="M36" s="132">
        <v>50</v>
      </c>
      <c r="N36" s="132">
        <v>50</v>
      </c>
      <c r="O36" s="132">
        <v>50</v>
      </c>
      <c r="P36" s="132">
        <v>100</v>
      </c>
      <c r="Q36" s="133">
        <v>100</v>
      </c>
      <c r="R36" s="235"/>
      <c r="S36" s="235"/>
      <c r="T36" s="235"/>
      <c r="U36" s="235"/>
      <c r="V36" s="129">
        <v>7</v>
      </c>
      <c r="W36" s="132"/>
      <c r="X36" s="132"/>
      <c r="Y36" s="132"/>
      <c r="Z36" s="132"/>
      <c r="AA36" s="133"/>
      <c r="AE36" s="129">
        <v>7</v>
      </c>
      <c r="AF36" s="132"/>
      <c r="AG36" s="132"/>
      <c r="AH36" s="132"/>
      <c r="AI36" s="132"/>
      <c r="AJ36" s="133"/>
    </row>
    <row r="37" spans="2:43" ht="15.95" customHeight="1" x14ac:dyDescent="0.2">
      <c r="B37" s="20"/>
      <c r="C37" s="20"/>
      <c r="D37" s="124"/>
      <c r="E37" s="124"/>
      <c r="F37" s="20"/>
      <c r="G37" s="20"/>
      <c r="H37" s="20"/>
      <c r="I37" s="64"/>
      <c r="L37" s="129">
        <v>8</v>
      </c>
      <c r="M37" s="132">
        <v>50</v>
      </c>
      <c r="N37" s="132">
        <v>50</v>
      </c>
      <c r="O37" s="132">
        <v>50</v>
      </c>
      <c r="P37" s="132">
        <v>100</v>
      </c>
      <c r="Q37" s="133">
        <v>100</v>
      </c>
      <c r="R37" s="235"/>
      <c r="S37" s="235"/>
      <c r="T37" s="235"/>
      <c r="U37" s="235"/>
      <c r="V37" s="129">
        <v>8</v>
      </c>
      <c r="W37" s="132"/>
      <c r="X37" s="132"/>
      <c r="Y37" s="132"/>
      <c r="Z37" s="132"/>
      <c r="AA37" s="133"/>
      <c r="AE37" s="129">
        <v>8</v>
      </c>
      <c r="AF37" s="132"/>
      <c r="AG37" s="132"/>
      <c r="AH37" s="132"/>
      <c r="AI37" s="132"/>
      <c r="AJ37" s="133"/>
    </row>
    <row r="38" spans="2:43" ht="15.95" customHeight="1" x14ac:dyDescent="0.2">
      <c r="B38" s="20"/>
      <c r="C38" s="20"/>
      <c r="D38" s="124"/>
      <c r="E38" s="124"/>
      <c r="F38" s="20"/>
      <c r="G38" s="20"/>
      <c r="H38" s="20"/>
      <c r="I38" s="64"/>
      <c r="L38" s="129">
        <v>9</v>
      </c>
      <c r="M38" s="132">
        <v>50</v>
      </c>
      <c r="N38" s="132">
        <v>50</v>
      </c>
      <c r="O38" s="132">
        <v>100</v>
      </c>
      <c r="P38" s="132">
        <v>100</v>
      </c>
      <c r="Q38" s="133">
        <v>100</v>
      </c>
      <c r="R38" s="235"/>
      <c r="S38" s="235"/>
      <c r="T38" s="235"/>
      <c r="U38" s="235"/>
      <c r="V38" s="129">
        <v>9</v>
      </c>
      <c r="W38" s="132"/>
      <c r="X38" s="132"/>
      <c r="Y38" s="132"/>
      <c r="Z38" s="132"/>
      <c r="AA38" s="133"/>
      <c r="AE38" s="129">
        <v>9</v>
      </c>
      <c r="AF38" s="132"/>
      <c r="AG38" s="132"/>
      <c r="AH38" s="132"/>
      <c r="AI38" s="132"/>
      <c r="AJ38" s="133"/>
    </row>
    <row r="39" spans="2:43" ht="15.95" customHeight="1" x14ac:dyDescent="0.2">
      <c r="B39" s="20"/>
      <c r="C39" s="20"/>
      <c r="D39" s="124"/>
      <c r="E39" s="124"/>
      <c r="F39" s="20"/>
      <c r="G39" s="20"/>
      <c r="H39" s="20"/>
      <c r="I39" s="64"/>
      <c r="L39" s="129">
        <v>10</v>
      </c>
      <c r="M39" s="132">
        <v>50</v>
      </c>
      <c r="N39" s="132">
        <v>50</v>
      </c>
      <c r="O39" s="132">
        <v>50</v>
      </c>
      <c r="P39" s="132">
        <v>50</v>
      </c>
      <c r="Q39" s="133">
        <v>100</v>
      </c>
      <c r="R39" s="235"/>
      <c r="S39" s="235"/>
      <c r="T39" s="235"/>
      <c r="U39" s="235"/>
      <c r="V39" s="129">
        <v>10</v>
      </c>
      <c r="W39" s="132"/>
      <c r="X39" s="132"/>
      <c r="Y39" s="132"/>
      <c r="Z39" s="132"/>
      <c r="AA39" s="133"/>
      <c r="AE39" s="129">
        <v>10</v>
      </c>
      <c r="AF39" s="132"/>
      <c r="AG39" s="132"/>
      <c r="AH39" s="132"/>
      <c r="AI39" s="132"/>
      <c r="AJ39" s="133"/>
    </row>
    <row r="40" spans="2:43" ht="15.95" customHeight="1" x14ac:dyDescent="0.2">
      <c r="B40" s="20"/>
      <c r="C40" s="20"/>
      <c r="D40" s="124"/>
      <c r="E40" s="124"/>
      <c r="F40" s="20"/>
      <c r="G40" s="20"/>
      <c r="H40" s="20"/>
      <c r="I40" s="64"/>
      <c r="L40" s="129">
        <v>11</v>
      </c>
      <c r="M40" s="132">
        <v>50</v>
      </c>
      <c r="N40" s="132">
        <v>50</v>
      </c>
      <c r="O40" s="132">
        <v>50</v>
      </c>
      <c r="P40" s="132">
        <v>50</v>
      </c>
      <c r="Q40" s="133">
        <v>50</v>
      </c>
      <c r="R40" s="235"/>
      <c r="S40" s="235"/>
      <c r="T40" s="235"/>
      <c r="U40" s="235"/>
      <c r="V40" s="129">
        <v>11</v>
      </c>
      <c r="W40" s="132"/>
      <c r="X40" s="132"/>
      <c r="Y40" s="132"/>
      <c r="Z40" s="132"/>
      <c r="AA40" s="133"/>
      <c r="AE40" s="129">
        <v>11</v>
      </c>
      <c r="AF40" s="132"/>
      <c r="AG40" s="132"/>
      <c r="AH40" s="132"/>
      <c r="AI40" s="132"/>
      <c r="AJ40" s="133"/>
    </row>
    <row r="41" spans="2:43" ht="15.95" customHeight="1" x14ac:dyDescent="0.2">
      <c r="B41" s="20"/>
      <c r="C41" s="20"/>
      <c r="D41" s="124"/>
      <c r="E41" s="124"/>
      <c r="F41" s="20"/>
      <c r="G41" s="20"/>
      <c r="H41" s="20"/>
      <c r="I41" s="64"/>
      <c r="L41" s="129">
        <v>12</v>
      </c>
      <c r="M41" s="132">
        <v>50</v>
      </c>
      <c r="N41" s="132">
        <v>50</v>
      </c>
      <c r="O41" s="132">
        <v>50</v>
      </c>
      <c r="P41" s="132">
        <v>50</v>
      </c>
      <c r="Q41" s="133">
        <v>50</v>
      </c>
      <c r="R41" s="235"/>
      <c r="S41" s="235"/>
      <c r="T41" s="235"/>
      <c r="U41" s="235"/>
      <c r="V41" s="129">
        <v>12</v>
      </c>
      <c r="W41" s="132"/>
      <c r="X41" s="132"/>
      <c r="Y41" s="132"/>
      <c r="Z41" s="132"/>
      <c r="AA41" s="133"/>
      <c r="AE41" s="129">
        <v>12</v>
      </c>
      <c r="AF41" s="132"/>
      <c r="AG41" s="132"/>
      <c r="AH41" s="132"/>
      <c r="AI41" s="132"/>
      <c r="AJ41" s="133"/>
    </row>
    <row r="42" spans="2:43" ht="15.95" customHeight="1" x14ac:dyDescent="0.2">
      <c r="B42" s="20"/>
      <c r="C42" s="20"/>
      <c r="D42" s="124"/>
      <c r="E42" s="124"/>
      <c r="F42" s="20"/>
      <c r="G42" s="20"/>
      <c r="H42" s="20"/>
      <c r="I42" s="64"/>
      <c r="L42" s="129">
        <v>13</v>
      </c>
      <c r="M42" s="132">
        <v>50</v>
      </c>
      <c r="N42" s="132">
        <v>50</v>
      </c>
      <c r="O42" s="132">
        <v>50</v>
      </c>
      <c r="P42" s="132">
        <v>100</v>
      </c>
      <c r="Q42" s="133">
        <v>50</v>
      </c>
      <c r="R42" s="235"/>
      <c r="S42" s="235"/>
      <c r="T42" s="235"/>
      <c r="U42" s="235"/>
      <c r="V42" s="129">
        <v>13</v>
      </c>
      <c r="W42" s="132"/>
      <c r="X42" s="132"/>
      <c r="Y42" s="132"/>
      <c r="Z42" s="132"/>
      <c r="AA42" s="133"/>
      <c r="AE42" s="129">
        <v>13</v>
      </c>
      <c r="AF42" s="132"/>
      <c r="AG42" s="132"/>
      <c r="AH42" s="132"/>
      <c r="AI42" s="132"/>
      <c r="AJ42" s="133"/>
    </row>
    <row r="43" spans="2:43" ht="15.95" customHeight="1" x14ac:dyDescent="0.2">
      <c r="B43" s="20"/>
      <c r="C43" s="20"/>
      <c r="D43" s="124"/>
      <c r="E43" s="124"/>
      <c r="F43" s="20"/>
      <c r="G43" s="20"/>
      <c r="H43" s="20"/>
      <c r="I43" s="64"/>
      <c r="L43" s="129">
        <v>14</v>
      </c>
      <c r="M43" s="132">
        <v>50</v>
      </c>
      <c r="N43" s="132">
        <v>50</v>
      </c>
      <c r="O43" s="132">
        <v>50</v>
      </c>
      <c r="P43" s="132">
        <v>100</v>
      </c>
      <c r="Q43" s="133">
        <v>50</v>
      </c>
      <c r="R43" s="235"/>
      <c r="S43" s="235"/>
      <c r="T43" s="235"/>
      <c r="U43" s="235"/>
      <c r="V43" s="129">
        <v>14</v>
      </c>
      <c r="W43" s="132"/>
      <c r="X43" s="132"/>
      <c r="Y43" s="132"/>
      <c r="Z43" s="132"/>
      <c r="AA43" s="133"/>
      <c r="AE43" s="129">
        <v>14</v>
      </c>
      <c r="AF43" s="132"/>
      <c r="AG43" s="132"/>
      <c r="AH43" s="132"/>
      <c r="AI43" s="132"/>
      <c r="AJ43" s="133"/>
    </row>
    <row r="44" spans="2:43" ht="15.95" customHeight="1" thickBot="1" x14ac:dyDescent="0.25">
      <c r="B44" s="20"/>
      <c r="C44" s="20"/>
      <c r="D44" s="124"/>
      <c r="E44" s="124"/>
      <c r="F44" s="20"/>
      <c r="G44" s="20"/>
      <c r="H44" s="20"/>
      <c r="I44" s="64"/>
      <c r="L44" s="134">
        <v>15</v>
      </c>
      <c r="M44" s="237">
        <v>50</v>
      </c>
      <c r="N44" s="237">
        <v>50</v>
      </c>
      <c r="O44" s="237">
        <v>50</v>
      </c>
      <c r="P44" s="237">
        <v>50</v>
      </c>
      <c r="Q44" s="238">
        <v>50</v>
      </c>
      <c r="R44" s="235"/>
      <c r="S44" s="235"/>
      <c r="T44" s="235"/>
      <c r="U44" s="235"/>
      <c r="V44" s="134">
        <v>15</v>
      </c>
      <c r="W44" s="237"/>
      <c r="X44" s="237"/>
      <c r="Y44" s="237"/>
      <c r="Z44" s="237"/>
      <c r="AA44" s="238"/>
      <c r="AE44" s="134">
        <v>15</v>
      </c>
      <c r="AF44" s="237"/>
      <c r="AG44" s="237"/>
      <c r="AH44" s="237"/>
      <c r="AI44" s="237"/>
      <c r="AJ44" s="238"/>
    </row>
    <row r="45" spans="2:43" ht="15.95" customHeight="1" x14ac:dyDescent="0.2">
      <c r="B45" s="20"/>
      <c r="C45" s="20"/>
      <c r="D45" s="124"/>
      <c r="E45" s="124"/>
      <c r="F45" s="20"/>
      <c r="G45" s="20"/>
      <c r="H45" s="20"/>
      <c r="I45" s="64"/>
      <c r="L45" s="234"/>
      <c r="M45" s="235"/>
      <c r="N45" s="235"/>
      <c r="O45" s="235"/>
      <c r="P45" s="235"/>
      <c r="Q45" s="235"/>
      <c r="R45" s="235"/>
      <c r="S45" s="235"/>
      <c r="T45" s="235"/>
      <c r="U45" s="235"/>
      <c r="V45" s="235"/>
    </row>
    <row r="46" spans="2:43" ht="141" customHeight="1" x14ac:dyDescent="0.2">
      <c r="B46" s="20"/>
      <c r="C46" s="20"/>
      <c r="D46" s="124"/>
      <c r="E46" s="124"/>
      <c r="F46" s="20"/>
      <c r="G46" s="20"/>
      <c r="H46" s="20"/>
      <c r="I46" s="64"/>
    </row>
    <row r="47" spans="2:43" ht="18" customHeight="1" x14ac:dyDescent="0.2">
      <c r="B47" s="20"/>
      <c r="C47" s="20"/>
      <c r="D47" s="124"/>
      <c r="E47" s="124"/>
      <c r="F47" s="20"/>
      <c r="G47" s="20"/>
      <c r="H47" s="20"/>
      <c r="I47" s="64"/>
      <c r="AO47" s="14" t="s">
        <v>299</v>
      </c>
      <c r="AP47" s="14" t="s">
        <v>296</v>
      </c>
      <c r="AQ47" s="14" t="s">
        <v>429</v>
      </c>
    </row>
    <row r="48" spans="2:43" ht="20.25" thickBot="1" x14ac:dyDescent="0.35">
      <c r="B48" s="550" t="s">
        <v>115</v>
      </c>
      <c r="C48" s="550"/>
      <c r="D48" s="550"/>
      <c r="E48" s="582" t="s">
        <v>463</v>
      </c>
      <c r="AN48" s="14">
        <v>1</v>
      </c>
      <c r="AO48" s="14">
        <v>3.0049999999999999</v>
      </c>
      <c r="AP48" s="14">
        <v>2.88</v>
      </c>
    </row>
    <row r="49" spans="2:42" ht="17.25" thickBot="1" x14ac:dyDescent="0.3">
      <c r="B49" s="24" t="s">
        <v>47</v>
      </c>
      <c r="C49" s="361" t="s">
        <v>179</v>
      </c>
      <c r="D49" s="329" t="s">
        <v>193</v>
      </c>
      <c r="E49" s="329" t="s">
        <v>452</v>
      </c>
      <c r="G49" s="165"/>
      <c r="H49" s="41" t="s">
        <v>68</v>
      </c>
      <c r="I49" s="41" t="s">
        <v>69</v>
      </c>
      <c r="J49" s="149" t="s">
        <v>151</v>
      </c>
      <c r="K49" s="41" t="s">
        <v>70</v>
      </c>
      <c r="L49" s="17" t="s">
        <v>71</v>
      </c>
      <c r="AN49" s="14">
        <v>2</v>
      </c>
      <c r="AO49" s="14">
        <v>3.02</v>
      </c>
      <c r="AP49" s="14">
        <v>2.94</v>
      </c>
    </row>
    <row r="50" spans="2:42" ht="15.95" customHeight="1" thickTop="1" x14ac:dyDescent="0.25">
      <c r="B50" s="43">
        <v>1</v>
      </c>
      <c r="C50" s="391">
        <v>6.02</v>
      </c>
      <c r="D50" s="382">
        <f>AO48+AP62</f>
        <v>5.9249999999999998</v>
      </c>
      <c r="E50" s="383" t="str">
        <f>IF(OR(C50&lt;$H$52,C50&gt;$I$52),C50-$J$50,"ok")</f>
        <v>ok</v>
      </c>
      <c r="G50" s="166" t="s">
        <v>191</v>
      </c>
      <c r="H50" s="101">
        <f>MIN(C50:C68)</f>
        <v>5.9550000000000001</v>
      </c>
      <c r="I50" s="101">
        <f>MAX(C50:C68)</f>
        <v>6.07</v>
      </c>
      <c r="J50" s="101">
        <f>AVERAGE(C50:C68)</f>
        <v>6.0026315789473674</v>
      </c>
      <c r="K50" s="101">
        <f>I50-H50</f>
        <v>0.11500000000000021</v>
      </c>
      <c r="L50" s="97">
        <f>_xlfn.STDEV.S(C50:C68)</f>
        <v>3.690710640139612E-2</v>
      </c>
      <c r="AN50" s="14">
        <v>3</v>
      </c>
      <c r="AO50" s="14">
        <v>3.0150000000000001</v>
      </c>
      <c r="AP50" s="14">
        <v>2.93</v>
      </c>
    </row>
    <row r="51" spans="2:42" ht="15.95" customHeight="1" x14ac:dyDescent="0.25">
      <c r="B51" s="43">
        <v>2</v>
      </c>
      <c r="C51" s="391">
        <v>5.9550000000000001</v>
      </c>
      <c r="D51" s="168">
        <f>AO49+AP61</f>
        <v>5.99</v>
      </c>
      <c r="E51" s="383" t="str">
        <f t="shared" ref="E51:E68" si="0">IF(OR(C51&lt;$H$52,C51&gt;$I$52),C51-$J$50,"ok")</f>
        <v>ok</v>
      </c>
      <c r="G51" s="380" t="s">
        <v>192</v>
      </c>
      <c r="H51" s="390">
        <f>MIN(D50:D68)</f>
        <v>5.88</v>
      </c>
      <c r="I51" s="390">
        <f>MAX(D50:D68)</f>
        <v>5.99</v>
      </c>
      <c r="J51" s="390">
        <f>AVERAGE(D50:D68)</f>
        <v>5.9415789473684217</v>
      </c>
      <c r="K51" s="390">
        <f>I51-H51</f>
        <v>0.11000000000000032</v>
      </c>
      <c r="L51" s="370">
        <f>_xlfn.STDEV.P(D50:D68)</f>
        <v>2.8286719572179608E-2</v>
      </c>
      <c r="AN51" s="14">
        <v>4</v>
      </c>
      <c r="AO51" s="14">
        <v>3.0049999999999999</v>
      </c>
      <c r="AP51" s="14">
        <v>2.94</v>
      </c>
    </row>
    <row r="52" spans="2:42" ht="15.95" customHeight="1" thickBot="1" x14ac:dyDescent="0.3">
      <c r="B52" s="43">
        <v>3</v>
      </c>
      <c r="C52" s="391">
        <v>6</v>
      </c>
      <c r="D52" s="168">
        <f>AO50+AP60</f>
        <v>5.9749999999999996</v>
      </c>
      <c r="E52" s="383" t="str">
        <f t="shared" si="0"/>
        <v>ok</v>
      </c>
      <c r="G52" s="385" t="s">
        <v>450</v>
      </c>
      <c r="H52" s="395">
        <f>J50-0.05</f>
        <v>5.9526315789473676</v>
      </c>
      <c r="I52" s="395">
        <f>J50+0.05</f>
        <v>6.0526315789473673</v>
      </c>
      <c r="J52" s="395"/>
      <c r="K52" s="395"/>
      <c r="L52" s="388">
        <v>40</v>
      </c>
      <c r="AN52" s="14">
        <v>5</v>
      </c>
      <c r="AO52" s="14">
        <v>3.01</v>
      </c>
      <c r="AP52" s="14">
        <v>2.9</v>
      </c>
    </row>
    <row r="53" spans="2:42" ht="15.95" customHeight="1" x14ac:dyDescent="0.25">
      <c r="B53" s="43">
        <v>4</v>
      </c>
      <c r="C53" s="391">
        <v>5.98</v>
      </c>
      <c r="D53" s="168">
        <f>AO51+AP59</f>
        <v>5.9649999999999999</v>
      </c>
      <c r="E53" s="383" t="str">
        <f t="shared" si="0"/>
        <v>ok</v>
      </c>
      <c r="AN53" s="14">
        <v>6</v>
      </c>
      <c r="AO53" s="14">
        <v>3.01</v>
      </c>
      <c r="AP53" s="14">
        <v>2.97</v>
      </c>
    </row>
    <row r="54" spans="2:42" ht="15.95" customHeight="1" x14ac:dyDescent="0.25">
      <c r="B54" s="43">
        <v>5</v>
      </c>
      <c r="C54" s="391">
        <v>6.02</v>
      </c>
      <c r="D54" s="168">
        <f>AO52+AP58</f>
        <v>5.91</v>
      </c>
      <c r="E54" s="383" t="str">
        <f t="shared" si="0"/>
        <v>ok</v>
      </c>
      <c r="AN54" s="14">
        <v>7</v>
      </c>
      <c r="AO54" s="14">
        <v>2.9750000000000001</v>
      </c>
      <c r="AP54" s="14">
        <v>2.95</v>
      </c>
    </row>
    <row r="55" spans="2:42" ht="15.95" customHeight="1" x14ac:dyDescent="0.25">
      <c r="B55" s="43">
        <v>6</v>
      </c>
      <c r="C55" s="391">
        <v>6.0549999999999997</v>
      </c>
      <c r="D55" s="168">
        <f>AO53+AP57</f>
        <v>5.98</v>
      </c>
      <c r="E55" s="383">
        <f t="shared" si="0"/>
        <v>5.2368421052632286E-2</v>
      </c>
      <c r="F55" s="14">
        <f>C55-$J$50</f>
        <v>5.2368421052632286E-2</v>
      </c>
      <c r="AN55" s="14">
        <v>8</v>
      </c>
      <c r="AO55" s="14">
        <v>2.96</v>
      </c>
      <c r="AP55" s="14">
        <v>2.97</v>
      </c>
    </row>
    <row r="56" spans="2:42" ht="15.95" customHeight="1" x14ac:dyDescent="0.25">
      <c r="B56" s="43">
        <v>7</v>
      </c>
      <c r="C56" s="391">
        <v>6.0250000000000004</v>
      </c>
      <c r="D56" s="168">
        <f>AO54+AP56</f>
        <v>5.9250000000000007</v>
      </c>
      <c r="E56" s="383" t="str">
        <f t="shared" si="0"/>
        <v>ok</v>
      </c>
      <c r="AN56" s="14">
        <v>9</v>
      </c>
      <c r="AO56" s="14">
        <v>2.96</v>
      </c>
      <c r="AP56" s="14">
        <v>2.95</v>
      </c>
    </row>
    <row r="57" spans="2:42" ht="15.95" customHeight="1" x14ac:dyDescent="0.25">
      <c r="B57" s="43">
        <v>8</v>
      </c>
      <c r="C57" s="391">
        <v>6.07</v>
      </c>
      <c r="D57" s="168">
        <f>AO55+AP55</f>
        <v>5.93</v>
      </c>
      <c r="E57" s="383">
        <f t="shared" si="0"/>
        <v>6.7368421052632854E-2</v>
      </c>
      <c r="F57" s="14">
        <f>C57-$J$50</f>
        <v>6.7368421052632854E-2</v>
      </c>
      <c r="AN57" s="14">
        <v>10</v>
      </c>
      <c r="AO57" s="14">
        <v>3.01</v>
      </c>
      <c r="AP57" s="14">
        <v>2.97</v>
      </c>
    </row>
    <row r="58" spans="2:42" ht="15.95" customHeight="1" x14ac:dyDescent="0.25">
      <c r="B58" s="43">
        <v>9</v>
      </c>
      <c r="C58" s="391">
        <v>6.0350000000000001</v>
      </c>
      <c r="D58" s="168">
        <f>AO56+AP54</f>
        <v>5.91</v>
      </c>
      <c r="E58" s="383" t="str">
        <f t="shared" si="0"/>
        <v>ok</v>
      </c>
      <c r="AN58" s="14">
        <v>11</v>
      </c>
      <c r="AO58" s="14">
        <v>3.0049999999999999</v>
      </c>
      <c r="AP58" s="14">
        <v>2.9</v>
      </c>
    </row>
    <row r="59" spans="2:42" ht="15.95" customHeight="1" x14ac:dyDescent="0.25">
      <c r="B59" s="43">
        <v>10</v>
      </c>
      <c r="C59" s="391">
        <v>6.0350000000000001</v>
      </c>
      <c r="D59" s="168">
        <f>AO57+AP53</f>
        <v>5.98</v>
      </c>
      <c r="E59" s="383" t="str">
        <f t="shared" si="0"/>
        <v>ok</v>
      </c>
      <c r="AN59" s="14">
        <v>12</v>
      </c>
      <c r="AO59" s="14">
        <v>3.01</v>
      </c>
      <c r="AP59" s="14">
        <v>2.96</v>
      </c>
    </row>
    <row r="60" spans="2:42" ht="15.95" customHeight="1" x14ac:dyDescent="0.25">
      <c r="B60" s="43">
        <v>11</v>
      </c>
      <c r="C60" s="391">
        <v>6.06</v>
      </c>
      <c r="D60" s="168">
        <f>AO58+AP52</f>
        <v>5.9049999999999994</v>
      </c>
      <c r="E60" s="383">
        <f t="shared" si="0"/>
        <v>5.7368421052632179E-2</v>
      </c>
      <c r="F60" s="14">
        <f>C60-$J$50</f>
        <v>5.7368421052632179E-2</v>
      </c>
      <c r="AN60" s="14">
        <v>13</v>
      </c>
      <c r="AO60" s="14">
        <v>3.01</v>
      </c>
      <c r="AP60" s="14">
        <v>2.96</v>
      </c>
    </row>
    <row r="61" spans="2:42" ht="15.95" customHeight="1" x14ac:dyDescent="0.25">
      <c r="B61" s="43">
        <v>12</v>
      </c>
      <c r="C61" s="391">
        <v>5.99</v>
      </c>
      <c r="D61" s="168">
        <f>AO59+AP51</f>
        <v>5.9499999999999993</v>
      </c>
      <c r="E61" s="383" t="str">
        <f t="shared" si="0"/>
        <v>ok</v>
      </c>
      <c r="AN61" s="14">
        <v>14</v>
      </c>
      <c r="AO61" s="14">
        <v>3.01</v>
      </c>
      <c r="AP61" s="14">
        <v>2.97</v>
      </c>
    </row>
    <row r="62" spans="2:42" ht="15.95" customHeight="1" x14ac:dyDescent="0.25">
      <c r="B62" s="43">
        <v>13</v>
      </c>
      <c r="C62" s="391">
        <v>5.97</v>
      </c>
      <c r="D62" s="168">
        <f>AO60+AP50</f>
        <v>5.9399999999999995</v>
      </c>
      <c r="E62" s="383" t="str">
        <f t="shared" si="0"/>
        <v>ok</v>
      </c>
      <c r="AN62" s="14">
        <v>15</v>
      </c>
      <c r="AO62" s="14">
        <v>3</v>
      </c>
      <c r="AP62" s="14">
        <v>2.92</v>
      </c>
    </row>
    <row r="63" spans="2:42" ht="15.95" customHeight="1" x14ac:dyDescent="0.25">
      <c r="B63" s="43">
        <v>14</v>
      </c>
      <c r="C63" s="391">
        <v>5.9550000000000001</v>
      </c>
      <c r="D63" s="168">
        <f>AO61+AP49</f>
        <v>5.9499999999999993</v>
      </c>
      <c r="E63" s="383" t="str">
        <f t="shared" si="0"/>
        <v>ok</v>
      </c>
      <c r="AN63" s="14">
        <v>16</v>
      </c>
      <c r="AO63" s="14">
        <v>3</v>
      </c>
      <c r="AP63" s="14">
        <v>2.93</v>
      </c>
    </row>
    <row r="64" spans="2:42" ht="15.95" customHeight="1" x14ac:dyDescent="0.25">
      <c r="B64" s="43">
        <v>15</v>
      </c>
      <c r="C64" s="391">
        <v>5.96</v>
      </c>
      <c r="D64" s="168">
        <f>AO62+AP48</f>
        <v>5.88</v>
      </c>
      <c r="E64" s="383" t="str">
        <f t="shared" si="0"/>
        <v>ok</v>
      </c>
      <c r="AN64" s="14">
        <v>17</v>
      </c>
      <c r="AO64" s="14">
        <v>2.97</v>
      </c>
      <c r="AP64" s="14">
        <v>2.97</v>
      </c>
    </row>
    <row r="65" spans="2:42" ht="15.95" customHeight="1" x14ac:dyDescent="0.25">
      <c r="B65" s="43">
        <v>16</v>
      </c>
      <c r="C65" s="391">
        <v>6</v>
      </c>
      <c r="D65" s="168">
        <f>AO63+AP66</f>
        <v>5.95</v>
      </c>
      <c r="E65" s="383" t="str">
        <f t="shared" si="0"/>
        <v>ok</v>
      </c>
      <c r="AN65" s="14">
        <v>18</v>
      </c>
      <c r="AO65" s="14">
        <v>2.96</v>
      </c>
      <c r="AP65" s="14">
        <v>2.98</v>
      </c>
    </row>
    <row r="66" spans="2:42" ht="15.95" customHeight="1" x14ac:dyDescent="0.25">
      <c r="B66" s="43">
        <v>17</v>
      </c>
      <c r="C66" s="391">
        <v>5.97</v>
      </c>
      <c r="D66" s="168">
        <f>AO64+AP65</f>
        <v>5.95</v>
      </c>
      <c r="E66" s="383" t="str">
        <f t="shared" si="0"/>
        <v>ok</v>
      </c>
      <c r="AN66" s="14">
        <v>19</v>
      </c>
      <c r="AO66" s="14">
        <v>3.0150000000000001</v>
      </c>
      <c r="AP66" s="14">
        <v>2.95</v>
      </c>
    </row>
    <row r="67" spans="2:42" ht="15.95" customHeight="1" x14ac:dyDescent="0.25">
      <c r="B67" s="43">
        <v>18</v>
      </c>
      <c r="C67" s="391">
        <v>5.97</v>
      </c>
      <c r="D67" s="168">
        <f>AO65+AP64</f>
        <v>5.93</v>
      </c>
      <c r="E67" s="383" t="str">
        <f t="shared" si="0"/>
        <v>ok</v>
      </c>
    </row>
    <row r="68" spans="2:42" ht="15.95" customHeight="1" thickBot="1" x14ac:dyDescent="0.3">
      <c r="B68" s="18">
        <v>19</v>
      </c>
      <c r="C68" s="392">
        <v>5.98</v>
      </c>
      <c r="D68" s="168">
        <f>AO66+AP63</f>
        <v>5.9450000000000003</v>
      </c>
      <c r="E68" s="383" t="str">
        <f t="shared" si="0"/>
        <v>ok</v>
      </c>
    </row>
    <row r="69" spans="2:42" x14ac:dyDescent="0.2">
      <c r="D69" s="366" t="s">
        <v>451</v>
      </c>
      <c r="E69" s="381">
        <f>19-COUNTIF(E50:E68,"ok")</f>
        <v>3</v>
      </c>
    </row>
    <row r="70" spans="2:42" x14ac:dyDescent="0.2">
      <c r="D70" s="428"/>
      <c r="E70" s="20"/>
    </row>
    <row r="73" spans="2:42" ht="15.75" thickBot="1" x14ac:dyDescent="0.25"/>
    <row r="74" spans="2:42" ht="20.25" thickBot="1" x14ac:dyDescent="0.35">
      <c r="B74" s="542" t="s">
        <v>121</v>
      </c>
      <c r="C74" s="543"/>
      <c r="D74" s="544"/>
      <c r="E74" s="534" t="s">
        <v>122</v>
      </c>
      <c r="F74" s="535"/>
      <c r="G74" s="535"/>
      <c r="H74" s="535"/>
      <c r="I74" s="536"/>
    </row>
    <row r="75" spans="2:42" ht="296.10000000000002" customHeight="1" thickTop="1" thickBot="1" x14ac:dyDescent="0.25">
      <c r="B75" s="529" t="s">
        <v>124</v>
      </c>
      <c r="C75" s="530"/>
      <c r="D75" s="531"/>
      <c r="E75" s="532" t="s">
        <v>124</v>
      </c>
      <c r="F75" s="530"/>
      <c r="G75" s="530"/>
      <c r="H75" s="530"/>
      <c r="I75" s="533"/>
    </row>
    <row r="76" spans="2:42" ht="18" customHeight="1" x14ac:dyDescent="0.2">
      <c r="B76" s="537" t="s">
        <v>123</v>
      </c>
      <c r="C76" s="539"/>
      <c r="D76" s="539"/>
      <c r="E76" s="539"/>
      <c r="F76" s="539"/>
      <c r="G76" s="539"/>
      <c r="H76" s="539"/>
      <c r="I76" s="540"/>
    </row>
    <row r="77" spans="2:42" ht="18" customHeight="1" thickBot="1" x14ac:dyDescent="0.25">
      <c r="B77" s="538"/>
      <c r="C77" s="494"/>
      <c r="D77" s="494"/>
      <c r="E77" s="494"/>
      <c r="F77" s="494"/>
      <c r="G77" s="494"/>
      <c r="H77" s="494"/>
      <c r="I77" s="541"/>
    </row>
    <row r="81" spans="11:15" x14ac:dyDescent="0.2">
      <c r="K81" s="552"/>
      <c r="L81" s="552"/>
      <c r="M81" s="552"/>
      <c r="N81" s="552"/>
      <c r="O81" s="552"/>
    </row>
  </sheetData>
  <mergeCells count="20">
    <mergeCell ref="V28:V29"/>
    <mergeCell ref="AE28:AE29"/>
    <mergeCell ref="U27:AB27"/>
    <mergeCell ref="AD27:AK27"/>
    <mergeCell ref="K27:S27"/>
    <mergeCell ref="B48:D48"/>
    <mergeCell ref="K81:O81"/>
    <mergeCell ref="C2:E2"/>
    <mergeCell ref="C3:E3"/>
    <mergeCell ref="B18:B24"/>
    <mergeCell ref="B14:B17"/>
    <mergeCell ref="C8:D8"/>
    <mergeCell ref="B76:B77"/>
    <mergeCell ref="C76:D77"/>
    <mergeCell ref="E76:I77"/>
    <mergeCell ref="L28:L29"/>
    <mergeCell ref="B74:D74"/>
    <mergeCell ref="E74:I74"/>
    <mergeCell ref="B75:D75"/>
    <mergeCell ref="E75:I75"/>
  </mergeCells>
  <pageMargins left="0.75" right="0.75" top="1" bottom="1" header="0.5" footer="0.5"/>
  <pageSetup orientation="portrait" horizontalDpi="4294967292" verticalDpi="4294967292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tabColor theme="7" tint="0.59999389629810485"/>
  </sheetPr>
  <dimension ref="B1:AL81"/>
  <sheetViews>
    <sheetView zoomScale="70" zoomScaleNormal="70" workbookViewId="0">
      <selection activeCell="E52" sqref="E52"/>
    </sheetView>
  </sheetViews>
  <sheetFormatPr baseColWidth="10" defaultColWidth="10.875" defaultRowHeight="15" x14ac:dyDescent="0.2"/>
  <cols>
    <col min="1" max="1" width="10.875" style="14"/>
    <col min="2" max="2" width="11.875" style="14" customWidth="1"/>
    <col min="3" max="3" width="46.625" style="14" customWidth="1"/>
    <col min="4" max="4" width="31.625" style="14" customWidth="1"/>
    <col min="5" max="5" width="37.625" style="14" bestFit="1" customWidth="1"/>
    <col min="6" max="6" width="18.625" style="14" customWidth="1"/>
    <col min="7" max="7" width="18.875" style="14" customWidth="1"/>
    <col min="8" max="8" width="11.5" style="14" customWidth="1"/>
    <col min="9" max="9" width="14.625" style="14" customWidth="1"/>
    <col min="10" max="10" width="10.875" style="14"/>
    <col min="11" max="11" width="12.625" style="14" customWidth="1"/>
    <col min="12" max="12" width="10.375" style="14" customWidth="1"/>
    <col min="13" max="13" width="7" style="14" customWidth="1"/>
    <col min="14" max="14" width="7.625" style="14" customWidth="1"/>
    <col min="15" max="16" width="7" style="14" customWidth="1"/>
    <col min="17" max="17" width="7.625" style="14" customWidth="1"/>
    <col min="18" max="22" width="5.375" style="14" customWidth="1"/>
    <col min="23" max="16384" width="10.875" style="14"/>
  </cols>
  <sheetData>
    <row r="1" spans="2:12" ht="15.75" thickBot="1" x14ac:dyDescent="0.25"/>
    <row r="2" spans="2:12" ht="32.1" customHeight="1" x14ac:dyDescent="0.4">
      <c r="C2" s="498" t="s">
        <v>0</v>
      </c>
      <c r="D2" s="499"/>
      <c r="E2" s="500"/>
      <c r="F2" s="108"/>
      <c r="G2" s="108"/>
    </row>
    <row r="3" spans="2:12" ht="24" thickBot="1" x14ac:dyDescent="0.4">
      <c r="C3" s="511" t="s">
        <v>430</v>
      </c>
      <c r="D3" s="512"/>
      <c r="E3" s="513"/>
      <c r="F3" s="109"/>
      <c r="G3" s="109"/>
      <c r="L3" s="3"/>
    </row>
    <row r="4" spans="2:12" ht="15.75" thickBot="1" x14ac:dyDescent="0.25"/>
    <row r="5" spans="2:12" ht="21.95" customHeight="1" thickBot="1" x14ac:dyDescent="0.4">
      <c r="C5" s="70" t="s">
        <v>2</v>
      </c>
      <c r="D5" s="71">
        <f>'Parts SN'!C5</f>
        <v>4931</v>
      </c>
      <c r="E5" s="62"/>
      <c r="I5" s="332"/>
    </row>
    <row r="6" spans="2:12" ht="21.95" customHeight="1" thickBot="1" x14ac:dyDescent="0.4">
      <c r="C6" s="70" t="s">
        <v>26</v>
      </c>
      <c r="D6" s="71" t="str">
        <f>'Parts SN'!D16</f>
        <v>Cámara 4</v>
      </c>
      <c r="E6" s="62"/>
    </row>
    <row r="7" spans="2:12" ht="15.75" thickBot="1" x14ac:dyDescent="0.25"/>
    <row r="8" spans="2:12" ht="21.95" customHeight="1" thickBot="1" x14ac:dyDescent="0.4">
      <c r="C8" s="548" t="s">
        <v>258</v>
      </c>
      <c r="D8" s="549"/>
    </row>
    <row r="9" spans="2:12" ht="15.75" x14ac:dyDescent="0.25">
      <c r="C9" s="206" t="s">
        <v>274</v>
      </c>
      <c r="D9" s="208"/>
    </row>
    <row r="10" spans="2:12" ht="16.5" thickBot="1" x14ac:dyDescent="0.3">
      <c r="C10" s="207" t="s">
        <v>253</v>
      </c>
      <c r="D10" s="209"/>
    </row>
    <row r="11" spans="2:12" ht="20.25" thickBot="1" x14ac:dyDescent="0.35">
      <c r="B11" s="63"/>
    </row>
    <row r="12" spans="2:12" ht="18.95" customHeight="1" thickBot="1" x14ac:dyDescent="0.3">
      <c r="B12" s="58" t="s">
        <v>27</v>
      </c>
      <c r="C12" s="110" t="s">
        <v>36</v>
      </c>
      <c r="D12" s="25" t="s">
        <v>33</v>
      </c>
      <c r="E12" s="25" t="s">
        <v>34</v>
      </c>
      <c r="F12" s="25" t="s">
        <v>35</v>
      </c>
      <c r="G12" s="87" t="s">
        <v>43</v>
      </c>
      <c r="H12" s="20"/>
      <c r="I12" s="20"/>
    </row>
    <row r="13" spans="2:12" ht="32.1" customHeight="1" thickTop="1" x14ac:dyDescent="0.2">
      <c r="B13" s="111" t="s">
        <v>55</v>
      </c>
      <c r="C13" s="112" t="s">
        <v>56</v>
      </c>
      <c r="D13" s="156"/>
      <c r="E13" s="156"/>
      <c r="F13" s="324" t="s">
        <v>319</v>
      </c>
      <c r="G13" s="113" t="s">
        <v>39</v>
      </c>
      <c r="H13" s="30"/>
      <c r="I13" s="75" t="s">
        <v>60</v>
      </c>
      <c r="J13" s="104"/>
      <c r="K13" s="31" t="s">
        <v>102</v>
      </c>
    </row>
    <row r="14" spans="2:12" ht="15.95" customHeight="1" x14ac:dyDescent="0.2">
      <c r="B14" s="545" t="s">
        <v>57</v>
      </c>
      <c r="C14" s="114" t="s">
        <v>58</v>
      </c>
      <c r="D14" s="159"/>
      <c r="E14" s="159"/>
      <c r="F14" s="325" t="s">
        <v>319</v>
      </c>
      <c r="G14" s="77" t="s">
        <v>39</v>
      </c>
      <c r="H14" s="30"/>
      <c r="I14" s="72"/>
      <c r="J14" s="31"/>
      <c r="K14" s="31"/>
    </row>
    <row r="15" spans="2:12" ht="15.95" customHeight="1" x14ac:dyDescent="0.2">
      <c r="B15" s="546"/>
      <c r="C15" s="54" t="s">
        <v>59</v>
      </c>
      <c r="D15" s="156"/>
      <c r="E15" s="156"/>
      <c r="F15" s="325" t="s">
        <v>319</v>
      </c>
      <c r="G15" s="115" t="s">
        <v>39</v>
      </c>
      <c r="H15" s="30"/>
      <c r="I15" s="72"/>
      <c r="J15" s="31"/>
      <c r="K15" s="31"/>
    </row>
    <row r="16" spans="2:12" ht="15.95" customHeight="1" x14ac:dyDescent="0.2">
      <c r="B16" s="546"/>
      <c r="C16" s="54" t="s">
        <v>108</v>
      </c>
      <c r="D16" s="156"/>
      <c r="E16" s="156"/>
      <c r="F16" s="325" t="s">
        <v>319</v>
      </c>
      <c r="G16" s="115" t="s">
        <v>39</v>
      </c>
      <c r="H16" s="30"/>
      <c r="I16" s="72"/>
      <c r="J16" s="31"/>
      <c r="K16" s="31"/>
    </row>
    <row r="17" spans="2:38" ht="15.95" customHeight="1" x14ac:dyDescent="0.2">
      <c r="B17" s="547"/>
      <c r="C17" s="116" t="s">
        <v>109</v>
      </c>
      <c r="D17" s="157"/>
      <c r="E17" s="157"/>
      <c r="F17" s="326" t="s">
        <v>319</v>
      </c>
      <c r="G17" s="117" t="s">
        <v>39</v>
      </c>
      <c r="H17" s="30"/>
      <c r="I17" s="75" t="s">
        <v>110</v>
      </c>
      <c r="J17" s="204"/>
      <c r="K17" s="31" t="s">
        <v>111</v>
      </c>
    </row>
    <row r="18" spans="2:38" ht="15.95" customHeight="1" x14ac:dyDescent="0.2">
      <c r="B18" s="545" t="s">
        <v>61</v>
      </c>
      <c r="C18" s="114" t="s">
        <v>112</v>
      </c>
      <c r="D18" s="159"/>
      <c r="E18" s="159"/>
      <c r="F18" s="325" t="s">
        <v>319</v>
      </c>
      <c r="G18" s="118" t="s">
        <v>39</v>
      </c>
      <c r="H18" s="30"/>
      <c r="I18" s="75" t="s">
        <v>60</v>
      </c>
      <c r="J18" s="104"/>
      <c r="K18" s="31" t="s">
        <v>102</v>
      </c>
    </row>
    <row r="19" spans="2:38" ht="15.95" customHeight="1" x14ac:dyDescent="0.25">
      <c r="B19" s="546"/>
      <c r="C19" s="54" t="s">
        <v>155</v>
      </c>
      <c r="D19" s="156"/>
      <c r="E19" s="156"/>
      <c r="F19" s="325" t="s">
        <v>319</v>
      </c>
      <c r="G19" s="118" t="s">
        <v>40</v>
      </c>
      <c r="H19" s="30"/>
      <c r="I19" s="34"/>
      <c r="J19" s="202"/>
      <c r="K19" s="31"/>
    </row>
    <row r="20" spans="2:38" ht="15.95" customHeight="1" x14ac:dyDescent="0.25">
      <c r="B20" s="546"/>
      <c r="C20" s="54" t="s">
        <v>113</v>
      </c>
      <c r="D20" s="156"/>
      <c r="E20" s="156"/>
      <c r="F20" s="325" t="s">
        <v>319</v>
      </c>
      <c r="G20" s="118" t="s">
        <v>41</v>
      </c>
      <c r="H20" s="30"/>
      <c r="I20" s="34"/>
      <c r="J20" s="202"/>
      <c r="K20" s="31"/>
    </row>
    <row r="21" spans="2:38" ht="15.95" customHeight="1" x14ac:dyDescent="0.2">
      <c r="B21" s="546"/>
      <c r="C21" s="54" t="s">
        <v>116</v>
      </c>
      <c r="D21" s="156"/>
      <c r="E21" s="156"/>
      <c r="F21" s="325" t="s">
        <v>319</v>
      </c>
      <c r="G21" s="118" t="s">
        <v>39</v>
      </c>
      <c r="H21" s="30"/>
      <c r="I21" s="75" t="s">
        <v>72</v>
      </c>
      <c r="J21" s="74"/>
      <c r="K21" s="119" t="s">
        <v>73</v>
      </c>
    </row>
    <row r="22" spans="2:38" ht="15.95" customHeight="1" x14ac:dyDescent="0.35">
      <c r="B22" s="546"/>
      <c r="C22" s="54" t="s">
        <v>125</v>
      </c>
      <c r="D22" s="156"/>
      <c r="E22" s="156"/>
      <c r="F22" s="325" t="s">
        <v>319</v>
      </c>
      <c r="G22" s="118" t="s">
        <v>39</v>
      </c>
      <c r="H22" s="30"/>
      <c r="I22" s="72"/>
      <c r="J22" s="187"/>
      <c r="K22" s="31" t="s">
        <v>74</v>
      </c>
    </row>
    <row r="23" spans="2:38" ht="15.95" customHeight="1" x14ac:dyDescent="0.2">
      <c r="B23" s="546"/>
      <c r="C23" s="54" t="s">
        <v>118</v>
      </c>
      <c r="D23" s="156"/>
      <c r="E23" s="160"/>
      <c r="F23" s="325" t="s">
        <v>319</v>
      </c>
      <c r="G23" s="118" t="s">
        <v>62</v>
      </c>
      <c r="H23" s="30"/>
      <c r="I23" s="75" t="s">
        <v>119</v>
      </c>
      <c r="J23" s="74"/>
      <c r="K23" s="31" t="s">
        <v>111</v>
      </c>
    </row>
    <row r="24" spans="2:38" ht="15.95" customHeight="1" x14ac:dyDescent="0.2">
      <c r="B24" s="547"/>
      <c r="C24" s="116" t="s">
        <v>117</v>
      </c>
      <c r="D24" s="157"/>
      <c r="E24" s="161"/>
      <c r="F24" s="326" t="s">
        <v>319</v>
      </c>
      <c r="G24" s="120" t="s">
        <v>120</v>
      </c>
      <c r="H24" s="30"/>
      <c r="I24" s="75" t="s">
        <v>119</v>
      </c>
      <c r="J24" s="74"/>
      <c r="K24" s="31" t="s">
        <v>111</v>
      </c>
    </row>
    <row r="25" spans="2:38" ht="32.1" customHeight="1" thickBot="1" x14ac:dyDescent="0.25">
      <c r="B25" s="121" t="s">
        <v>77</v>
      </c>
      <c r="C25" s="122"/>
      <c r="D25" s="158"/>
      <c r="E25" s="158"/>
      <c r="F25" s="328" t="s">
        <v>319</v>
      </c>
      <c r="G25" s="123" t="s">
        <v>39</v>
      </c>
      <c r="H25" s="30"/>
      <c r="I25" s="72"/>
      <c r="J25" s="31"/>
      <c r="K25" s="31"/>
    </row>
    <row r="26" spans="2:38" ht="20.100000000000001" customHeight="1" x14ac:dyDescent="0.2">
      <c r="B26" s="20"/>
      <c r="C26" s="20"/>
      <c r="D26" s="124"/>
      <c r="E26" s="124"/>
      <c r="F26" s="20"/>
      <c r="G26" s="20"/>
      <c r="H26" s="20"/>
      <c r="I26" s="64"/>
    </row>
    <row r="27" spans="2:38" ht="20.100000000000001" customHeight="1" x14ac:dyDescent="0.2">
      <c r="B27" s="20"/>
      <c r="C27" s="20"/>
      <c r="D27" s="124"/>
      <c r="E27" s="124"/>
      <c r="F27" s="20"/>
      <c r="G27" s="20"/>
      <c r="H27" s="20"/>
      <c r="I27" s="64"/>
    </row>
    <row r="28" spans="2:38" ht="20.100000000000001" customHeight="1" thickBot="1" x14ac:dyDescent="0.35">
      <c r="B28" s="365" t="s">
        <v>154</v>
      </c>
      <c r="C28" s="365"/>
      <c r="D28" s="365"/>
      <c r="E28" s="365"/>
      <c r="F28" s="20"/>
      <c r="G28" s="20"/>
      <c r="H28" s="20"/>
      <c r="I28" s="64"/>
    </row>
    <row r="29" spans="2:38" ht="20.100000000000001" customHeight="1" thickBot="1" x14ac:dyDescent="0.35">
      <c r="B29" s="224" t="s">
        <v>437</v>
      </c>
      <c r="C29" s="15" t="s">
        <v>68</v>
      </c>
      <c r="D29" s="16" t="s">
        <v>69</v>
      </c>
      <c r="E29" s="149" t="s">
        <v>151</v>
      </c>
      <c r="F29" s="16" t="s">
        <v>70</v>
      </c>
      <c r="G29" s="17" t="s">
        <v>71</v>
      </c>
      <c r="H29" s="20"/>
      <c r="I29" s="64"/>
      <c r="K29" s="551" t="s">
        <v>444</v>
      </c>
      <c r="L29" s="551"/>
      <c r="M29" s="551"/>
      <c r="N29" s="551"/>
      <c r="O29" s="551"/>
      <c r="P29" s="551"/>
      <c r="Q29" s="551"/>
      <c r="R29" s="551"/>
      <c r="S29" s="551"/>
      <c r="T29" s="239"/>
      <c r="U29" s="239"/>
      <c r="V29" s="239"/>
      <c r="W29" s="553" t="s">
        <v>445</v>
      </c>
      <c r="X29" s="553"/>
      <c r="Y29" s="553"/>
      <c r="Z29" s="553"/>
      <c r="AA29" s="553"/>
      <c r="AB29" s="553"/>
      <c r="AG29" s="360" t="s">
        <v>442</v>
      </c>
      <c r="AH29" s="360"/>
      <c r="AI29" s="360"/>
      <c r="AJ29" s="360"/>
      <c r="AK29" s="360"/>
      <c r="AL29" s="360"/>
    </row>
    <row r="30" spans="2:38" ht="18" thickTop="1" thickBot="1" x14ac:dyDescent="0.3">
      <c r="B30" s="359" t="s">
        <v>439</v>
      </c>
      <c r="C30" s="125">
        <f>MIN(M32:Q46)</f>
        <v>50</v>
      </c>
      <c r="D30" s="126">
        <f>MAX(M32:Q46)</f>
        <v>150</v>
      </c>
      <c r="E30" s="151">
        <f>AVERAGE(M32:Q46)</f>
        <v>65.333333333333329</v>
      </c>
      <c r="F30" s="126">
        <f>D30-C30</f>
        <v>100</v>
      </c>
      <c r="G30" s="92">
        <f>_xlfn.STDEV.P(M32:Q46)</f>
        <v>25.78543947441829</v>
      </c>
      <c r="H30" s="20"/>
      <c r="I30" s="64"/>
      <c r="L30" s="483" t="s">
        <v>114</v>
      </c>
      <c r="M30" s="477" t="s">
        <v>156</v>
      </c>
      <c r="N30" s="478"/>
      <c r="O30" s="478"/>
      <c r="P30" s="478"/>
      <c r="Q30" s="479"/>
      <c r="R30" s="23"/>
      <c r="S30" s="23"/>
      <c r="T30" s="23"/>
      <c r="U30" s="23"/>
      <c r="V30" s="23"/>
      <c r="W30" s="483" t="s">
        <v>114</v>
      </c>
      <c r="X30" s="477" t="s">
        <v>156</v>
      </c>
      <c r="Y30" s="478"/>
      <c r="Z30" s="478"/>
      <c r="AA30" s="478"/>
      <c r="AB30" s="479"/>
      <c r="AG30" s="483" t="s">
        <v>114</v>
      </c>
      <c r="AH30" s="477" t="s">
        <v>156</v>
      </c>
      <c r="AI30" s="478"/>
      <c r="AJ30" s="478"/>
      <c r="AK30" s="478"/>
      <c r="AL30" s="479"/>
    </row>
    <row r="31" spans="2:38" ht="17.25" thickBot="1" x14ac:dyDescent="0.3">
      <c r="C31" s="364" t="s">
        <v>450</v>
      </c>
      <c r="D31" s="378">
        <v>200</v>
      </c>
      <c r="G31" s="379">
        <v>40</v>
      </c>
      <c r="H31" s="20"/>
      <c r="I31" s="64"/>
      <c r="L31" s="484"/>
      <c r="M31" s="127">
        <v>1</v>
      </c>
      <c r="N31" s="127">
        <v>2</v>
      </c>
      <c r="O31" s="127">
        <v>3</v>
      </c>
      <c r="P31" s="127">
        <v>4</v>
      </c>
      <c r="Q31" s="128">
        <v>5</v>
      </c>
      <c r="R31" s="236"/>
      <c r="S31" s="236"/>
      <c r="T31" s="236"/>
      <c r="U31" s="236"/>
      <c r="V31" s="236"/>
      <c r="W31" s="484"/>
      <c r="X31" s="127">
        <v>1</v>
      </c>
      <c r="Y31" s="127">
        <v>2</v>
      </c>
      <c r="Z31" s="127">
        <v>3</v>
      </c>
      <c r="AA31" s="127">
        <v>4</v>
      </c>
      <c r="AB31" s="128">
        <v>5</v>
      </c>
      <c r="AG31" s="484"/>
      <c r="AH31" s="127">
        <v>1</v>
      </c>
      <c r="AI31" s="127">
        <v>2</v>
      </c>
      <c r="AJ31" s="127">
        <v>3</v>
      </c>
      <c r="AK31" s="127">
        <v>4</v>
      </c>
      <c r="AL31" s="128">
        <v>5</v>
      </c>
    </row>
    <row r="32" spans="2:38" ht="15.95" customHeight="1" thickTop="1" x14ac:dyDescent="0.2">
      <c r="B32" s="20"/>
      <c r="C32" s="20"/>
      <c r="D32" s="124"/>
      <c r="E32" s="124"/>
      <c r="F32" s="20"/>
      <c r="G32" s="20"/>
      <c r="H32" s="20"/>
      <c r="I32" s="64"/>
      <c r="L32" s="129">
        <v>1</v>
      </c>
      <c r="M32" s="130">
        <v>50</v>
      </c>
      <c r="N32" s="130">
        <v>50</v>
      </c>
      <c r="O32" s="130">
        <v>50</v>
      </c>
      <c r="P32" s="130">
        <v>50</v>
      </c>
      <c r="Q32" s="131">
        <v>50</v>
      </c>
      <c r="R32" s="235"/>
      <c r="S32" s="235"/>
      <c r="T32" s="235"/>
      <c r="U32" s="235"/>
      <c r="V32" s="235"/>
      <c r="W32" s="129">
        <v>1</v>
      </c>
      <c r="X32" s="130"/>
      <c r="Y32" s="130"/>
      <c r="Z32" s="130"/>
      <c r="AA32" s="130"/>
      <c r="AB32" s="131"/>
      <c r="AG32" s="129">
        <v>1</v>
      </c>
      <c r="AH32" s="130"/>
      <c r="AI32" s="130"/>
      <c r="AJ32" s="130"/>
      <c r="AK32" s="130"/>
      <c r="AL32" s="131"/>
    </row>
    <row r="33" spans="2:38" ht="15.95" customHeight="1" x14ac:dyDescent="0.2">
      <c r="B33" s="20"/>
      <c r="C33" s="20"/>
      <c r="D33" s="124"/>
      <c r="E33" s="124"/>
      <c r="F33" s="20"/>
      <c r="G33" s="20"/>
      <c r="H33" s="20"/>
      <c r="I33" s="64"/>
      <c r="L33" s="129">
        <v>2</v>
      </c>
      <c r="M33" s="130">
        <v>50</v>
      </c>
      <c r="N33" s="130">
        <v>100</v>
      </c>
      <c r="O33" s="130">
        <v>50</v>
      </c>
      <c r="P33" s="130">
        <v>50</v>
      </c>
      <c r="Q33" s="131">
        <v>50</v>
      </c>
      <c r="R33" s="235"/>
      <c r="S33" s="235"/>
      <c r="T33" s="235"/>
      <c r="U33" s="235"/>
      <c r="V33" s="235"/>
      <c r="W33" s="129">
        <v>2</v>
      </c>
      <c r="X33" s="130"/>
      <c r="Y33" s="130"/>
      <c r="Z33" s="130"/>
      <c r="AA33" s="130"/>
      <c r="AB33" s="131"/>
      <c r="AG33" s="129">
        <v>2</v>
      </c>
      <c r="AH33" s="130"/>
      <c r="AI33" s="130"/>
      <c r="AJ33" s="130"/>
      <c r="AK33" s="130"/>
      <c r="AL33" s="131"/>
    </row>
    <row r="34" spans="2:38" ht="15.95" customHeight="1" x14ac:dyDescent="0.2">
      <c r="B34" s="20"/>
      <c r="C34" s="20"/>
      <c r="D34" s="124"/>
      <c r="E34" s="124"/>
      <c r="F34" s="20"/>
      <c r="G34" s="20"/>
      <c r="H34" s="20"/>
      <c r="I34" s="64"/>
      <c r="L34" s="129">
        <v>3</v>
      </c>
      <c r="M34" s="130">
        <v>50</v>
      </c>
      <c r="N34" s="130">
        <v>50</v>
      </c>
      <c r="O34" s="130">
        <v>50</v>
      </c>
      <c r="P34" s="130">
        <v>50</v>
      </c>
      <c r="Q34" s="131">
        <v>50</v>
      </c>
      <c r="R34" s="235"/>
      <c r="S34" s="235"/>
      <c r="T34" s="235"/>
      <c r="U34" s="235"/>
      <c r="V34" s="235"/>
      <c r="W34" s="129">
        <v>3</v>
      </c>
      <c r="X34" s="130"/>
      <c r="Y34" s="130"/>
      <c r="Z34" s="130"/>
      <c r="AA34" s="130"/>
      <c r="AB34" s="131"/>
      <c r="AG34" s="129">
        <v>3</v>
      </c>
      <c r="AH34" s="130"/>
      <c r="AI34" s="130"/>
      <c r="AJ34" s="130"/>
      <c r="AK34" s="130"/>
      <c r="AL34" s="131"/>
    </row>
    <row r="35" spans="2:38" ht="15.95" customHeight="1" x14ac:dyDescent="0.2">
      <c r="B35" s="20"/>
      <c r="C35" s="20"/>
      <c r="D35" s="124"/>
      <c r="E35" s="124"/>
      <c r="F35" s="20"/>
      <c r="G35" s="20"/>
      <c r="H35" s="20"/>
      <c r="I35" s="64"/>
      <c r="L35" s="129">
        <v>4</v>
      </c>
      <c r="M35" s="130">
        <v>50</v>
      </c>
      <c r="N35" s="130">
        <v>150</v>
      </c>
      <c r="O35" s="130">
        <v>100</v>
      </c>
      <c r="P35" s="130">
        <v>100</v>
      </c>
      <c r="Q35" s="131">
        <v>100</v>
      </c>
      <c r="R35" s="235"/>
      <c r="S35" s="235"/>
      <c r="T35" s="235"/>
      <c r="U35" s="235"/>
      <c r="V35" s="235"/>
      <c r="W35" s="129">
        <v>4</v>
      </c>
      <c r="X35" s="130"/>
      <c r="Y35" s="130"/>
      <c r="Z35" s="130"/>
      <c r="AA35" s="130"/>
      <c r="AB35" s="131"/>
      <c r="AG35" s="129">
        <v>4</v>
      </c>
      <c r="AH35" s="130"/>
      <c r="AI35" s="130"/>
      <c r="AJ35" s="130"/>
      <c r="AK35" s="130"/>
      <c r="AL35" s="131"/>
    </row>
    <row r="36" spans="2:38" ht="15.95" customHeight="1" x14ac:dyDescent="0.2">
      <c r="B36" s="20"/>
      <c r="C36" s="20"/>
      <c r="D36" s="124"/>
      <c r="E36" s="124"/>
      <c r="F36" s="20"/>
      <c r="G36" s="20"/>
      <c r="H36" s="20"/>
      <c r="I36" s="64"/>
      <c r="L36" s="129">
        <v>5</v>
      </c>
      <c r="M36" s="132">
        <v>50</v>
      </c>
      <c r="N36" s="132">
        <v>100</v>
      </c>
      <c r="O36" s="132">
        <v>50</v>
      </c>
      <c r="P36" s="132">
        <v>50</v>
      </c>
      <c r="Q36" s="133">
        <v>50</v>
      </c>
      <c r="R36" s="235"/>
      <c r="S36" s="235"/>
      <c r="T36" s="235"/>
      <c r="U36" s="235"/>
      <c r="V36" s="235"/>
      <c r="W36" s="129">
        <v>5</v>
      </c>
      <c r="X36" s="132"/>
      <c r="Y36" s="132"/>
      <c r="Z36" s="132"/>
      <c r="AA36" s="132"/>
      <c r="AB36" s="133"/>
      <c r="AG36" s="129">
        <v>5</v>
      </c>
      <c r="AH36" s="132"/>
      <c r="AI36" s="132"/>
      <c r="AJ36" s="132"/>
      <c r="AK36" s="132"/>
      <c r="AL36" s="133"/>
    </row>
    <row r="37" spans="2:38" ht="15.95" customHeight="1" x14ac:dyDescent="0.2">
      <c r="B37" s="20"/>
      <c r="C37" s="20"/>
      <c r="D37" s="124"/>
      <c r="E37" s="124"/>
      <c r="F37" s="20"/>
      <c r="G37" s="20"/>
      <c r="H37" s="20"/>
      <c r="I37" s="64"/>
      <c r="L37" s="129">
        <v>6</v>
      </c>
      <c r="M37" s="132">
        <v>50</v>
      </c>
      <c r="N37" s="132">
        <v>100</v>
      </c>
      <c r="O37" s="132">
        <v>100</v>
      </c>
      <c r="P37" s="132">
        <v>50</v>
      </c>
      <c r="Q37" s="133">
        <v>100</v>
      </c>
      <c r="R37" s="235"/>
      <c r="S37" s="235"/>
      <c r="T37" s="235"/>
      <c r="U37" s="235"/>
      <c r="V37" s="235"/>
      <c r="W37" s="129">
        <v>6</v>
      </c>
      <c r="X37" s="132"/>
      <c r="Y37" s="132"/>
      <c r="Z37" s="132"/>
      <c r="AA37" s="132"/>
      <c r="AB37" s="133"/>
      <c r="AG37" s="129">
        <v>6</v>
      </c>
      <c r="AH37" s="132"/>
      <c r="AI37" s="132"/>
      <c r="AJ37" s="132"/>
      <c r="AK37" s="132"/>
      <c r="AL37" s="133"/>
    </row>
    <row r="38" spans="2:38" ht="15.95" customHeight="1" x14ac:dyDescent="0.2">
      <c r="B38" s="20"/>
      <c r="C38" s="20"/>
      <c r="D38" s="124"/>
      <c r="E38" s="124"/>
      <c r="F38" s="20"/>
      <c r="G38" s="20"/>
      <c r="H38" s="20"/>
      <c r="I38" s="64"/>
      <c r="L38" s="129">
        <v>7</v>
      </c>
      <c r="M38" s="132">
        <v>50</v>
      </c>
      <c r="N38" s="132">
        <v>150</v>
      </c>
      <c r="O38" s="132">
        <v>100</v>
      </c>
      <c r="P38" s="132">
        <v>50</v>
      </c>
      <c r="Q38" s="133">
        <v>100</v>
      </c>
      <c r="R38" s="235"/>
      <c r="S38" s="235"/>
      <c r="T38" s="235"/>
      <c r="U38" s="235"/>
      <c r="V38" s="235"/>
      <c r="W38" s="129">
        <v>7</v>
      </c>
      <c r="X38" s="132"/>
      <c r="Y38" s="132"/>
      <c r="Z38" s="132"/>
      <c r="AA38" s="132"/>
      <c r="AB38" s="133"/>
      <c r="AG38" s="129">
        <v>7</v>
      </c>
      <c r="AH38" s="132"/>
      <c r="AI38" s="132"/>
      <c r="AJ38" s="132"/>
      <c r="AK38" s="132"/>
      <c r="AL38" s="133"/>
    </row>
    <row r="39" spans="2:38" ht="15.95" customHeight="1" x14ac:dyDescent="0.2">
      <c r="B39" s="20"/>
      <c r="C39" s="20"/>
      <c r="D39" s="124"/>
      <c r="E39" s="124"/>
      <c r="F39" s="20"/>
      <c r="G39" s="20"/>
      <c r="H39" s="20"/>
      <c r="I39" s="64"/>
      <c r="L39" s="129">
        <v>8</v>
      </c>
      <c r="M39" s="132">
        <v>50</v>
      </c>
      <c r="N39" s="132">
        <v>100</v>
      </c>
      <c r="O39" s="132">
        <v>50</v>
      </c>
      <c r="P39" s="132">
        <v>50</v>
      </c>
      <c r="Q39" s="133">
        <v>100</v>
      </c>
      <c r="R39" s="235"/>
      <c r="S39" s="235"/>
      <c r="T39" s="235"/>
      <c r="U39" s="235"/>
      <c r="V39" s="235"/>
      <c r="W39" s="129">
        <v>8</v>
      </c>
      <c r="X39" s="132"/>
      <c r="Y39" s="132"/>
      <c r="Z39" s="132"/>
      <c r="AA39" s="132"/>
      <c r="AB39" s="133"/>
      <c r="AG39" s="129">
        <v>8</v>
      </c>
      <c r="AH39" s="132"/>
      <c r="AI39" s="132"/>
      <c r="AJ39" s="132"/>
      <c r="AK39" s="132"/>
      <c r="AL39" s="133"/>
    </row>
    <row r="40" spans="2:38" ht="15.95" customHeight="1" x14ac:dyDescent="0.2">
      <c r="B40" s="20"/>
      <c r="C40" s="20"/>
      <c r="D40" s="124"/>
      <c r="E40" s="124"/>
      <c r="F40" s="20"/>
      <c r="G40" s="20"/>
      <c r="H40" s="20"/>
      <c r="I40" s="64"/>
      <c r="L40" s="129">
        <v>9</v>
      </c>
      <c r="M40" s="132">
        <v>50</v>
      </c>
      <c r="N40" s="132">
        <v>100</v>
      </c>
      <c r="O40" s="132">
        <v>100</v>
      </c>
      <c r="P40" s="132">
        <v>100</v>
      </c>
      <c r="Q40" s="133">
        <v>100</v>
      </c>
      <c r="R40" s="235"/>
      <c r="S40" s="235"/>
      <c r="T40" s="235"/>
      <c r="U40" s="235"/>
      <c r="V40" s="235"/>
      <c r="W40" s="129">
        <v>9</v>
      </c>
      <c r="X40" s="132"/>
      <c r="Y40" s="132"/>
      <c r="Z40" s="132"/>
      <c r="AA40" s="132"/>
      <c r="AB40" s="133"/>
      <c r="AG40" s="129">
        <v>9</v>
      </c>
      <c r="AH40" s="132"/>
      <c r="AI40" s="132"/>
      <c r="AJ40" s="132"/>
      <c r="AK40" s="132"/>
      <c r="AL40" s="133"/>
    </row>
    <row r="41" spans="2:38" ht="15.95" customHeight="1" x14ac:dyDescent="0.2">
      <c r="B41" s="20"/>
      <c r="C41" s="20"/>
      <c r="D41" s="124"/>
      <c r="E41" s="124"/>
      <c r="F41" s="20"/>
      <c r="G41" s="20"/>
      <c r="H41" s="20"/>
      <c r="I41" s="64"/>
      <c r="L41" s="129">
        <v>10</v>
      </c>
      <c r="M41" s="132">
        <v>50</v>
      </c>
      <c r="N41" s="132">
        <v>50</v>
      </c>
      <c r="O41" s="132">
        <v>50</v>
      </c>
      <c r="P41" s="132">
        <v>50</v>
      </c>
      <c r="Q41" s="133">
        <v>100</v>
      </c>
      <c r="R41" s="235"/>
      <c r="S41" s="235"/>
      <c r="T41" s="235"/>
      <c r="U41" s="235"/>
      <c r="V41" s="235"/>
      <c r="W41" s="129">
        <v>10</v>
      </c>
      <c r="X41" s="132"/>
      <c r="Y41" s="132"/>
      <c r="Z41" s="132"/>
      <c r="AA41" s="132"/>
      <c r="AB41" s="133"/>
      <c r="AG41" s="129">
        <v>10</v>
      </c>
      <c r="AH41" s="132"/>
      <c r="AI41" s="132"/>
      <c r="AJ41" s="132"/>
      <c r="AK41" s="132"/>
      <c r="AL41" s="133"/>
    </row>
    <row r="42" spans="2:38" ht="15.95" customHeight="1" x14ac:dyDescent="0.2">
      <c r="B42" s="20"/>
      <c r="C42" s="20"/>
      <c r="D42" s="124"/>
      <c r="E42" s="124"/>
      <c r="F42" s="20"/>
      <c r="G42" s="20"/>
      <c r="H42" s="20"/>
      <c r="I42" s="64"/>
      <c r="L42" s="129">
        <v>11</v>
      </c>
      <c r="M42" s="132">
        <v>100</v>
      </c>
      <c r="N42" s="132">
        <v>50</v>
      </c>
      <c r="O42" s="132">
        <v>50</v>
      </c>
      <c r="P42" s="132">
        <v>50</v>
      </c>
      <c r="Q42" s="133">
        <v>50</v>
      </c>
      <c r="R42" s="235"/>
      <c r="S42" s="235"/>
      <c r="T42" s="235"/>
      <c r="U42" s="235"/>
      <c r="V42" s="235"/>
      <c r="W42" s="129">
        <v>11</v>
      </c>
      <c r="X42" s="132"/>
      <c r="Y42" s="132"/>
      <c r="Z42" s="132"/>
      <c r="AA42" s="132"/>
      <c r="AB42" s="133"/>
      <c r="AG42" s="129">
        <v>11</v>
      </c>
      <c r="AH42" s="132"/>
      <c r="AI42" s="132"/>
      <c r="AJ42" s="132"/>
      <c r="AK42" s="132"/>
      <c r="AL42" s="133"/>
    </row>
    <row r="43" spans="2:38" ht="15.95" customHeight="1" x14ac:dyDescent="0.2">
      <c r="B43" s="20"/>
      <c r="C43" s="20"/>
      <c r="D43" s="124"/>
      <c r="E43" s="124"/>
      <c r="F43" s="20"/>
      <c r="G43" s="20"/>
      <c r="H43" s="20"/>
      <c r="I43" s="64"/>
      <c r="L43" s="129">
        <v>12</v>
      </c>
      <c r="M43" s="132">
        <v>50</v>
      </c>
      <c r="N43" s="132">
        <v>50</v>
      </c>
      <c r="O43" s="132">
        <v>50</v>
      </c>
      <c r="P43" s="132">
        <v>50</v>
      </c>
      <c r="Q43" s="133">
        <v>50</v>
      </c>
      <c r="R43" s="235"/>
      <c r="S43" s="235"/>
      <c r="T43" s="235"/>
      <c r="U43" s="235"/>
      <c r="V43" s="235"/>
      <c r="W43" s="129">
        <v>12</v>
      </c>
      <c r="X43" s="132"/>
      <c r="Y43" s="132"/>
      <c r="Z43" s="132"/>
      <c r="AA43" s="132"/>
      <c r="AB43" s="133"/>
      <c r="AG43" s="129">
        <v>12</v>
      </c>
      <c r="AH43" s="132"/>
      <c r="AI43" s="132"/>
      <c r="AJ43" s="132"/>
      <c r="AK43" s="132"/>
      <c r="AL43" s="133"/>
    </row>
    <row r="44" spans="2:38" ht="15.95" customHeight="1" x14ac:dyDescent="0.2">
      <c r="B44" s="20"/>
      <c r="C44" s="20"/>
      <c r="D44" s="124"/>
      <c r="E44" s="124"/>
      <c r="F44" s="20"/>
      <c r="G44" s="20"/>
      <c r="H44" s="20"/>
      <c r="I44" s="64"/>
      <c r="L44" s="129">
        <v>13</v>
      </c>
      <c r="M44" s="132">
        <v>100</v>
      </c>
      <c r="N44" s="132">
        <v>50</v>
      </c>
      <c r="O44" s="132">
        <v>50</v>
      </c>
      <c r="P44" s="132">
        <v>50</v>
      </c>
      <c r="Q44" s="133">
        <v>50</v>
      </c>
      <c r="R44" s="235"/>
      <c r="S44" s="235"/>
      <c r="T44" s="235"/>
      <c r="U44" s="235"/>
      <c r="V44" s="235"/>
      <c r="W44" s="129">
        <v>13</v>
      </c>
      <c r="X44" s="132"/>
      <c r="Y44" s="132"/>
      <c r="Z44" s="132"/>
      <c r="AA44" s="132"/>
      <c r="AB44" s="133"/>
      <c r="AG44" s="129">
        <v>13</v>
      </c>
      <c r="AH44" s="132"/>
      <c r="AI44" s="132"/>
      <c r="AJ44" s="132"/>
      <c r="AK44" s="132"/>
      <c r="AL44" s="133"/>
    </row>
    <row r="45" spans="2:38" ht="15.95" customHeight="1" x14ac:dyDescent="0.2">
      <c r="B45" s="20"/>
      <c r="C45" s="20"/>
      <c r="D45" s="124"/>
      <c r="E45" s="124"/>
      <c r="F45" s="20"/>
      <c r="G45" s="20"/>
      <c r="H45" s="20"/>
      <c r="I45" s="64"/>
      <c r="L45" s="129">
        <v>14</v>
      </c>
      <c r="M45" s="132">
        <v>50</v>
      </c>
      <c r="N45" s="132">
        <v>50</v>
      </c>
      <c r="O45" s="132">
        <v>50</v>
      </c>
      <c r="P45" s="132">
        <v>50</v>
      </c>
      <c r="Q45" s="133">
        <v>50</v>
      </c>
      <c r="R45" s="235"/>
      <c r="S45" s="235"/>
      <c r="T45" s="235"/>
      <c r="U45" s="235"/>
      <c r="V45" s="235"/>
      <c r="W45" s="129">
        <v>14</v>
      </c>
      <c r="X45" s="132"/>
      <c r="Y45" s="132"/>
      <c r="Z45" s="132"/>
      <c r="AA45" s="132"/>
      <c r="AB45" s="133"/>
      <c r="AG45" s="129">
        <v>14</v>
      </c>
      <c r="AH45" s="132"/>
      <c r="AI45" s="132"/>
      <c r="AJ45" s="132"/>
      <c r="AK45" s="132"/>
      <c r="AL45" s="133"/>
    </row>
    <row r="46" spans="2:38" ht="15.95" customHeight="1" thickBot="1" x14ac:dyDescent="0.25">
      <c r="B46" s="20"/>
      <c r="C46" s="20"/>
      <c r="D46" s="124"/>
      <c r="E46" s="124"/>
      <c r="F46" s="20"/>
      <c r="G46" s="20"/>
      <c r="H46" s="20"/>
      <c r="I46" s="64"/>
      <c r="L46" s="134">
        <v>15</v>
      </c>
      <c r="M46" s="237">
        <v>50</v>
      </c>
      <c r="N46" s="237">
        <v>50</v>
      </c>
      <c r="O46" s="237">
        <v>50</v>
      </c>
      <c r="P46" s="237">
        <v>50</v>
      </c>
      <c r="Q46" s="238">
        <v>50</v>
      </c>
      <c r="R46" s="235"/>
      <c r="S46" s="235"/>
      <c r="T46" s="235"/>
      <c r="U46" s="235"/>
      <c r="V46" s="235"/>
      <c r="W46" s="134">
        <v>15</v>
      </c>
      <c r="X46" s="237"/>
      <c r="Y46" s="237"/>
      <c r="Z46" s="237"/>
      <c r="AA46" s="237"/>
      <c r="AB46" s="238"/>
      <c r="AG46" s="134">
        <v>15</v>
      </c>
      <c r="AH46" s="237"/>
      <c r="AI46" s="237"/>
      <c r="AJ46" s="237"/>
      <c r="AK46" s="237"/>
      <c r="AL46" s="238"/>
    </row>
    <row r="47" spans="2:38" ht="141" customHeight="1" x14ac:dyDescent="0.2">
      <c r="B47" s="20"/>
      <c r="C47" s="20"/>
      <c r="D47" s="124"/>
      <c r="E47" s="124"/>
      <c r="F47" s="20"/>
      <c r="G47" s="20"/>
      <c r="H47" s="20"/>
      <c r="I47" s="64"/>
    </row>
    <row r="48" spans="2:38" ht="18" customHeight="1" x14ac:dyDescent="0.2">
      <c r="B48" s="20"/>
      <c r="C48" s="20"/>
      <c r="D48" s="124"/>
      <c r="E48" s="124"/>
      <c r="F48" s="20"/>
      <c r="G48" s="20"/>
      <c r="H48" s="20"/>
      <c r="I48" s="64"/>
    </row>
    <row r="49" spans="2:12" ht="18" customHeight="1" x14ac:dyDescent="0.2">
      <c r="B49" s="20"/>
      <c r="C49" s="20"/>
      <c r="D49" s="124"/>
      <c r="E49" s="124"/>
      <c r="F49" s="20"/>
      <c r="G49" s="20"/>
      <c r="H49" s="20"/>
      <c r="I49" s="64"/>
    </row>
    <row r="50" spans="2:12" ht="18" customHeight="1" x14ac:dyDescent="0.2">
      <c r="B50" s="20"/>
      <c r="C50" s="20"/>
      <c r="D50" s="124"/>
      <c r="E50" s="124"/>
      <c r="F50" s="20"/>
      <c r="G50" s="20"/>
      <c r="H50" s="20"/>
      <c r="I50" s="64"/>
    </row>
    <row r="51" spans="2:12" ht="18" customHeight="1" x14ac:dyDescent="0.2">
      <c r="B51" s="20"/>
      <c r="C51" s="20"/>
      <c r="D51" s="124"/>
      <c r="E51" s="124"/>
      <c r="F51" s="20"/>
      <c r="G51" s="20"/>
      <c r="H51" s="20"/>
      <c r="I51" s="64"/>
    </row>
    <row r="52" spans="2:12" ht="20.25" thickBot="1" x14ac:dyDescent="0.35">
      <c r="B52" s="550" t="s">
        <v>115</v>
      </c>
      <c r="C52" s="550"/>
      <c r="D52" s="550"/>
      <c r="E52" s="582" t="s">
        <v>463</v>
      </c>
    </row>
    <row r="53" spans="2:12" ht="17.25" thickBot="1" x14ac:dyDescent="0.3">
      <c r="B53" s="24" t="s">
        <v>47</v>
      </c>
      <c r="C53" s="25" t="s">
        <v>179</v>
      </c>
      <c r="D53" s="357" t="s">
        <v>193</v>
      </c>
      <c r="E53" s="329" t="s">
        <v>452</v>
      </c>
      <c r="G53" s="165"/>
      <c r="H53" s="41" t="s">
        <v>68</v>
      </c>
      <c r="I53" s="41" t="s">
        <v>69</v>
      </c>
      <c r="J53" s="149" t="s">
        <v>151</v>
      </c>
      <c r="K53" s="41" t="s">
        <v>70</v>
      </c>
      <c r="L53" s="17" t="s">
        <v>71</v>
      </c>
    </row>
    <row r="54" spans="2:12" ht="15.95" customHeight="1" thickTop="1" x14ac:dyDescent="0.25">
      <c r="B54" s="43">
        <v>1</v>
      </c>
      <c r="C54" s="394">
        <v>5.9</v>
      </c>
      <c r="D54" s="382">
        <f>'Half Strip 4'!C70+'Half Pad 4'!C65</f>
        <v>5.8550000000000004</v>
      </c>
      <c r="E54" s="383">
        <f>IF(OR(C54&lt;$H$56,C54&gt;$I$56),C54-$J$54,"ok")</f>
        <v>-7.8947368421053099E-2</v>
      </c>
      <c r="F54" s="14">
        <f>C54-$J$54</f>
        <v>-7.8947368421053099E-2</v>
      </c>
      <c r="G54" s="166" t="s">
        <v>191</v>
      </c>
      <c r="H54" s="101">
        <f>MIN(C54:C72)</f>
        <v>5.9</v>
      </c>
      <c r="I54" s="101">
        <f>MAX(C54:C72)</f>
        <v>6.03</v>
      </c>
      <c r="J54" s="101">
        <f>AVERAGE(C54:C72)</f>
        <v>5.9789473684210535</v>
      </c>
      <c r="K54" s="101">
        <f>I54-H54</f>
        <v>0.12999999999999989</v>
      </c>
      <c r="L54" s="97">
        <f>_xlfn.STDEV.S(C54:C72)</f>
        <v>3.7363787703857641E-2</v>
      </c>
    </row>
    <row r="55" spans="2:12" ht="15.95" customHeight="1" x14ac:dyDescent="0.25">
      <c r="B55" s="43">
        <v>2</v>
      </c>
      <c r="C55" s="394">
        <v>5.93</v>
      </c>
      <c r="D55" s="168">
        <f>'Half Strip 4'!C71+'Half Pad 4'!C66</f>
        <v>5.9399999999999995</v>
      </c>
      <c r="E55" s="383" t="str">
        <f t="shared" ref="E55:E72" si="0">IF(OR(C55&lt;$H$56,C55&gt;$I$56),C55-$J$54,"ok")</f>
        <v>ok</v>
      </c>
      <c r="G55" s="380" t="s">
        <v>192</v>
      </c>
      <c r="H55" s="390">
        <f>MIN(D54:D72)</f>
        <v>5.8550000000000004</v>
      </c>
      <c r="I55" s="390">
        <f>MAX(D54:D72)</f>
        <v>5.9950000000000001</v>
      </c>
      <c r="J55" s="390">
        <f>AVERAGE(D54:D72)</f>
        <v>5.9305263157894714</v>
      </c>
      <c r="K55" s="390">
        <f>I55-H55</f>
        <v>0.13999999999999968</v>
      </c>
      <c r="L55" s="370">
        <f>_xlfn.STDEV.P(D54:D72)</f>
        <v>3.3634832228779929E-2</v>
      </c>
    </row>
    <row r="56" spans="2:12" ht="15.95" customHeight="1" thickBot="1" x14ac:dyDescent="0.3">
      <c r="B56" s="43">
        <v>3</v>
      </c>
      <c r="C56" s="394">
        <v>5.95</v>
      </c>
      <c r="D56" s="168">
        <f>'Half Strip 4'!C72+'Half Pad 4'!C67</f>
        <v>5.91</v>
      </c>
      <c r="E56" s="383" t="str">
        <f t="shared" si="0"/>
        <v>ok</v>
      </c>
      <c r="G56" s="385" t="s">
        <v>450</v>
      </c>
      <c r="H56" s="395">
        <f>J54-0.05</f>
        <v>5.9289473684210536</v>
      </c>
      <c r="I56" s="395">
        <f>J54+0.05</f>
        <v>6.0289473684210533</v>
      </c>
      <c r="J56" s="395"/>
      <c r="K56" s="395"/>
      <c r="L56" s="388">
        <v>40</v>
      </c>
    </row>
    <row r="57" spans="2:12" ht="15.95" customHeight="1" x14ac:dyDescent="0.25">
      <c r="B57" s="43">
        <v>4</v>
      </c>
      <c r="C57" s="394">
        <v>5.9450000000000003</v>
      </c>
      <c r="D57" s="168">
        <f>'Half Strip 4'!C73+'Half Pad 4'!C68</f>
        <v>5.915</v>
      </c>
      <c r="E57" s="383" t="str">
        <f t="shared" si="0"/>
        <v>ok</v>
      </c>
    </row>
    <row r="58" spans="2:12" ht="15.95" customHeight="1" x14ac:dyDescent="0.25">
      <c r="B58" s="43">
        <v>5</v>
      </c>
      <c r="C58" s="394">
        <v>6.0049999999999999</v>
      </c>
      <c r="D58" s="168">
        <f>'Half Strip 4'!C74+'Half Pad 4'!C69</f>
        <v>5.8699999999999992</v>
      </c>
      <c r="E58" s="383" t="str">
        <f t="shared" si="0"/>
        <v>ok</v>
      </c>
    </row>
    <row r="59" spans="2:12" ht="15.95" customHeight="1" x14ac:dyDescent="0.25">
      <c r="B59" s="43">
        <v>6</v>
      </c>
      <c r="C59" s="394">
        <v>5.99</v>
      </c>
      <c r="D59" s="168">
        <f>'Half Strip 4'!C75+'Half Pad 4'!C70</f>
        <v>5.96</v>
      </c>
      <c r="E59" s="383" t="str">
        <f t="shared" si="0"/>
        <v>ok</v>
      </c>
    </row>
    <row r="60" spans="2:12" ht="15.95" customHeight="1" x14ac:dyDescent="0.25">
      <c r="B60" s="43">
        <v>7</v>
      </c>
      <c r="C60" s="394">
        <v>5.93</v>
      </c>
      <c r="D60" s="168">
        <f>'Half Strip 4'!C76+'Half Pad 4'!C71</f>
        <v>5.9450000000000003</v>
      </c>
      <c r="E60" s="383" t="str">
        <f t="shared" si="0"/>
        <v>ok</v>
      </c>
    </row>
    <row r="61" spans="2:12" ht="15.95" customHeight="1" x14ac:dyDescent="0.25">
      <c r="B61" s="43">
        <v>8</v>
      </c>
      <c r="C61" s="394">
        <v>5.9749999999999996</v>
      </c>
      <c r="D61" s="168">
        <f>'Half Strip 4'!C77+'Half Pad 4'!C72</f>
        <v>5.91</v>
      </c>
      <c r="E61" s="383" t="str">
        <f t="shared" si="0"/>
        <v>ok</v>
      </c>
    </row>
    <row r="62" spans="2:12" ht="15.95" customHeight="1" x14ac:dyDescent="0.25">
      <c r="B62" s="43">
        <v>9</v>
      </c>
      <c r="C62" s="394">
        <v>6.0149999999999997</v>
      </c>
      <c r="D62" s="168">
        <f>'Half Strip 4'!C78+'Half Pad 4'!C73</f>
        <v>5.9550000000000001</v>
      </c>
      <c r="E62" s="383" t="str">
        <f t="shared" si="0"/>
        <v>ok</v>
      </c>
    </row>
    <row r="63" spans="2:12" ht="15.95" customHeight="1" x14ac:dyDescent="0.25">
      <c r="B63" s="43">
        <v>10</v>
      </c>
      <c r="C63" s="394">
        <v>6.01</v>
      </c>
      <c r="D63" s="168">
        <f>'Half Strip 4'!C79+'Half Pad 4'!C74</f>
        <v>5.93</v>
      </c>
      <c r="E63" s="383" t="str">
        <f t="shared" si="0"/>
        <v>ok</v>
      </c>
    </row>
    <row r="64" spans="2:12" ht="15.95" customHeight="1" x14ac:dyDescent="0.25">
      <c r="B64" s="43">
        <v>11</v>
      </c>
      <c r="C64" s="394">
        <v>6.0149999999999997</v>
      </c>
      <c r="D64" s="168">
        <f>'Half Strip 4'!C80+'Half Pad 4'!C75</f>
        <v>5.9349999999999996</v>
      </c>
      <c r="E64" s="383" t="str">
        <f t="shared" si="0"/>
        <v>ok</v>
      </c>
    </row>
    <row r="65" spans="2:9" ht="15.95" customHeight="1" x14ac:dyDescent="0.25">
      <c r="B65" s="43">
        <v>12</v>
      </c>
      <c r="C65" s="394">
        <v>5.98</v>
      </c>
      <c r="D65" s="168">
        <f>'Half Strip 4'!C81+'Half Pad 4'!C76</f>
        <v>5.93</v>
      </c>
      <c r="E65" s="383" t="str">
        <f t="shared" si="0"/>
        <v>ok</v>
      </c>
    </row>
    <row r="66" spans="2:9" ht="15.95" customHeight="1" x14ac:dyDescent="0.25">
      <c r="B66" s="43">
        <v>13</v>
      </c>
      <c r="C66" s="394">
        <v>6.03</v>
      </c>
      <c r="D66" s="168">
        <f>'Half Strip 4'!C82+'Half Pad 4'!C77</f>
        <v>5.99</v>
      </c>
      <c r="E66" s="383">
        <f t="shared" si="0"/>
        <v>5.1052631578946794E-2</v>
      </c>
      <c r="F66" s="14">
        <f>C66-$J$54</f>
        <v>5.1052631578946794E-2</v>
      </c>
    </row>
    <row r="67" spans="2:9" ht="15.95" customHeight="1" x14ac:dyDescent="0.25">
      <c r="B67" s="43">
        <v>14</v>
      </c>
      <c r="C67" s="394">
        <v>6.0250000000000004</v>
      </c>
      <c r="D67" s="168">
        <f>'Half Strip 4'!C83+'Half Pad 4'!C78</f>
        <v>5.9950000000000001</v>
      </c>
      <c r="E67" s="383" t="str">
        <f t="shared" si="0"/>
        <v>ok</v>
      </c>
    </row>
    <row r="68" spans="2:9" ht="15.95" customHeight="1" x14ac:dyDescent="0.25">
      <c r="B68" s="43">
        <v>15</v>
      </c>
      <c r="C68" s="394">
        <v>5.98</v>
      </c>
      <c r="D68" s="168">
        <f>'Half Strip 4'!C84+'Half Pad 4'!C79</f>
        <v>5.91</v>
      </c>
      <c r="E68" s="383" t="str">
        <f t="shared" si="0"/>
        <v>ok</v>
      </c>
    </row>
    <row r="69" spans="2:9" ht="15.95" customHeight="1" x14ac:dyDescent="0.25">
      <c r="B69" s="43">
        <v>16</v>
      </c>
      <c r="C69" s="394">
        <v>6</v>
      </c>
      <c r="D69" s="168">
        <f>'Half Strip 4'!C85+'Half Pad 4'!C80</f>
        <v>5.9550000000000001</v>
      </c>
      <c r="E69" s="383" t="str">
        <f t="shared" si="0"/>
        <v>ok</v>
      </c>
    </row>
    <row r="70" spans="2:9" ht="15.95" customHeight="1" x14ac:dyDescent="0.25">
      <c r="B70" s="43">
        <v>17</v>
      </c>
      <c r="C70" s="394">
        <v>6.01</v>
      </c>
      <c r="D70" s="168">
        <f>'Half Strip 4'!C86+'Half Pad 4'!C81</f>
        <v>5.9399999999999995</v>
      </c>
      <c r="E70" s="383" t="str">
        <f t="shared" si="0"/>
        <v>ok</v>
      </c>
    </row>
    <row r="71" spans="2:9" ht="15.95" customHeight="1" x14ac:dyDescent="0.25">
      <c r="B71" s="43">
        <v>18</v>
      </c>
      <c r="C71" s="394">
        <v>5.97</v>
      </c>
      <c r="D71" s="168">
        <f>'Half Strip 4'!C87+'Half Pad 4'!C82</f>
        <v>5.9250000000000007</v>
      </c>
      <c r="E71" s="383" t="str">
        <f t="shared" si="0"/>
        <v>ok</v>
      </c>
    </row>
    <row r="72" spans="2:9" ht="15.95" customHeight="1" thickBot="1" x14ac:dyDescent="0.3">
      <c r="B72" s="18">
        <v>19</v>
      </c>
      <c r="C72" s="233">
        <v>5.94</v>
      </c>
      <c r="D72" s="168">
        <f>'Half Strip 4'!C88+'Half Pad 4'!C83</f>
        <v>5.91</v>
      </c>
      <c r="E72" s="383" t="str">
        <f t="shared" si="0"/>
        <v>ok</v>
      </c>
    </row>
    <row r="73" spans="2:9" x14ac:dyDescent="0.2">
      <c r="D73" s="366" t="s">
        <v>451</v>
      </c>
      <c r="E73" s="381">
        <f>19-COUNTIF(E54:E72,"ok")</f>
        <v>2</v>
      </c>
    </row>
    <row r="74" spans="2:9" x14ac:dyDescent="0.2">
      <c r="D74" s="428"/>
      <c r="E74" s="20"/>
    </row>
    <row r="77" spans="2:9" ht="15.75" thickBot="1" x14ac:dyDescent="0.25"/>
    <row r="78" spans="2:9" ht="20.25" thickBot="1" x14ac:dyDescent="0.35">
      <c r="B78" s="542" t="s">
        <v>121</v>
      </c>
      <c r="C78" s="543"/>
      <c r="D78" s="544"/>
      <c r="E78" s="534" t="s">
        <v>122</v>
      </c>
      <c r="F78" s="535"/>
      <c r="G78" s="535"/>
      <c r="H78" s="535"/>
      <c r="I78" s="536"/>
    </row>
    <row r="79" spans="2:9" ht="296.10000000000002" customHeight="1" thickTop="1" thickBot="1" x14ac:dyDescent="0.25">
      <c r="B79" s="529" t="s">
        <v>124</v>
      </c>
      <c r="C79" s="530"/>
      <c r="D79" s="531"/>
      <c r="E79" s="532" t="s">
        <v>124</v>
      </c>
      <c r="F79" s="530"/>
      <c r="G79" s="530"/>
      <c r="H79" s="530"/>
      <c r="I79" s="533"/>
    </row>
    <row r="80" spans="2:9" ht="18" customHeight="1" x14ac:dyDescent="0.2">
      <c r="B80" s="537" t="s">
        <v>123</v>
      </c>
      <c r="C80" s="539"/>
      <c r="D80" s="539"/>
      <c r="E80" s="539"/>
      <c r="F80" s="539"/>
      <c r="G80" s="539"/>
      <c r="H80" s="539"/>
      <c r="I80" s="540"/>
    </row>
    <row r="81" spans="2:9" ht="18" customHeight="1" thickBot="1" x14ac:dyDescent="0.25">
      <c r="B81" s="538"/>
      <c r="C81" s="494"/>
      <c r="D81" s="494"/>
      <c r="E81" s="494"/>
      <c r="F81" s="494"/>
      <c r="G81" s="494"/>
      <c r="H81" s="494"/>
      <c r="I81" s="541"/>
    </row>
  </sheetData>
  <mergeCells count="21">
    <mergeCell ref="M30:Q30"/>
    <mergeCell ref="K29:S29"/>
    <mergeCell ref="C2:E2"/>
    <mergeCell ref="C3:E3"/>
    <mergeCell ref="B18:B24"/>
    <mergeCell ref="B14:B17"/>
    <mergeCell ref="C8:D8"/>
    <mergeCell ref="B80:B81"/>
    <mergeCell ref="C80:D81"/>
    <mergeCell ref="E80:I81"/>
    <mergeCell ref="L30:L31"/>
    <mergeCell ref="B78:D78"/>
    <mergeCell ref="E78:I78"/>
    <mergeCell ref="B79:D79"/>
    <mergeCell ref="E79:I79"/>
    <mergeCell ref="B52:D52"/>
    <mergeCell ref="W29:AB29"/>
    <mergeCell ref="W30:W31"/>
    <mergeCell ref="X30:AB30"/>
    <mergeCell ref="AG30:AG31"/>
    <mergeCell ref="AH30:AL30"/>
  </mergeCells>
  <pageMargins left="0.75" right="0.75" top="1" bottom="1" header="0.5" footer="0.5"/>
  <pageSetup orientation="portrait" horizontalDpi="4294967292" verticalDpi="4294967292"/>
  <drawing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tabColor theme="0" tint="-0.14999847407452621"/>
  </sheetPr>
  <dimension ref="B1:Y130"/>
  <sheetViews>
    <sheetView topLeftCell="A4" zoomScale="60" zoomScaleNormal="60" workbookViewId="0">
      <selection activeCell="F106" sqref="F106"/>
    </sheetView>
  </sheetViews>
  <sheetFormatPr baseColWidth="10" defaultColWidth="38.625" defaultRowHeight="15" x14ac:dyDescent="0.2"/>
  <cols>
    <col min="1" max="1" width="5.125" style="14" customWidth="1"/>
    <col min="2" max="2" width="24.625" style="14" customWidth="1"/>
    <col min="3" max="3" width="33.875" style="14" customWidth="1"/>
    <col min="4" max="4" width="28.75" style="14" customWidth="1"/>
    <col min="5" max="5" width="27.5" style="14" customWidth="1"/>
    <col min="6" max="6" width="39.625" style="14" customWidth="1"/>
    <col min="7" max="7" width="19.25" style="14" customWidth="1"/>
    <col min="8" max="8" width="11.125" style="14" customWidth="1"/>
    <col min="9" max="9" width="9.625" style="14" customWidth="1"/>
    <col min="10" max="10" width="22.75" style="14" customWidth="1"/>
    <col min="11" max="11" width="11.625" style="14" customWidth="1"/>
    <col min="12" max="12" width="9.875" style="14" customWidth="1"/>
    <col min="13" max="13" width="6.875" style="14" customWidth="1"/>
    <col min="14" max="15" width="7.375" style="14" customWidth="1"/>
    <col min="16" max="16" width="6.625" style="14" customWidth="1"/>
    <col min="17" max="17" width="7.375" style="14" customWidth="1"/>
    <col min="18" max="20" width="5.375" style="14" customWidth="1"/>
    <col min="21" max="22" width="7.625" style="14" bestFit="1" customWidth="1"/>
    <col min="23" max="16384" width="38.625" style="14"/>
  </cols>
  <sheetData>
    <row r="1" spans="2:20" ht="15.75" thickBot="1" x14ac:dyDescent="0.25"/>
    <row r="2" spans="2:20" ht="32.1" customHeight="1" x14ac:dyDescent="0.4">
      <c r="C2" s="498" t="s">
        <v>0</v>
      </c>
      <c r="D2" s="500"/>
      <c r="E2" s="137"/>
      <c r="G2" s="108"/>
      <c r="H2" s="108"/>
    </row>
    <row r="3" spans="2:20" ht="21.95" customHeight="1" thickBot="1" x14ac:dyDescent="0.4">
      <c r="C3" s="511" t="s">
        <v>6</v>
      </c>
      <c r="D3" s="513"/>
      <c r="E3" s="109"/>
      <c r="G3" s="109"/>
      <c r="H3" s="109"/>
      <c r="M3" s="3"/>
    </row>
    <row r="4" spans="2:20" ht="21.95" customHeight="1" thickBot="1" x14ac:dyDescent="0.25"/>
    <row r="5" spans="2:20" ht="21.95" customHeight="1" thickBot="1" x14ac:dyDescent="0.4">
      <c r="C5" s="70" t="s">
        <v>2</v>
      </c>
      <c r="D5" s="71">
        <f>'Parts SN'!C5</f>
        <v>4931</v>
      </c>
      <c r="E5" s="62"/>
    </row>
    <row r="6" spans="2:20" ht="21.95" customHeight="1" thickBot="1" x14ac:dyDescent="0.4">
      <c r="C6" s="70" t="s">
        <v>26</v>
      </c>
      <c r="D6" s="71" t="str">
        <f>'Parts SN'!B11</f>
        <v>Doublet 12</v>
      </c>
      <c r="E6" s="62"/>
    </row>
    <row r="7" spans="2:20" ht="15.75" thickBot="1" x14ac:dyDescent="0.25">
      <c r="S7" s="14">
        <v>300</v>
      </c>
      <c r="T7" s="14">
        <v>80</v>
      </c>
    </row>
    <row r="8" spans="2:20" ht="21.95" customHeight="1" thickBot="1" x14ac:dyDescent="0.4">
      <c r="B8" s="63"/>
      <c r="C8" s="548" t="s">
        <v>258</v>
      </c>
      <c r="D8" s="549"/>
    </row>
    <row r="9" spans="2:20" ht="15.95" customHeight="1" x14ac:dyDescent="0.3">
      <c r="B9" s="63"/>
      <c r="C9" s="210" t="s">
        <v>284</v>
      </c>
      <c r="D9" s="211"/>
    </row>
    <row r="10" spans="2:20" ht="15.95" customHeight="1" x14ac:dyDescent="0.3">
      <c r="B10" s="63"/>
      <c r="C10" s="185" t="s">
        <v>285</v>
      </c>
      <c r="D10" s="212"/>
    </row>
    <row r="11" spans="2:20" ht="15.95" customHeight="1" x14ac:dyDescent="0.3">
      <c r="B11" s="63"/>
      <c r="C11" s="185" t="s">
        <v>286</v>
      </c>
      <c r="D11" s="212"/>
    </row>
    <row r="12" spans="2:20" ht="15.95" customHeight="1" thickBot="1" x14ac:dyDescent="0.35">
      <c r="B12" s="63"/>
      <c r="C12" s="170" t="s">
        <v>259</v>
      </c>
      <c r="D12" s="213"/>
    </row>
    <row r="13" spans="2:20" ht="20.25" thickBot="1" x14ac:dyDescent="0.35">
      <c r="B13" s="63"/>
      <c r="C13" s="63"/>
    </row>
    <row r="14" spans="2:20" ht="18.95" customHeight="1" thickBot="1" x14ac:dyDescent="0.3">
      <c r="B14" s="555" t="s">
        <v>63</v>
      </c>
      <c r="C14" s="510"/>
      <c r="D14" s="25" t="s">
        <v>33</v>
      </c>
      <c r="E14" s="25" t="s">
        <v>34</v>
      </c>
      <c r="F14" s="25" t="s">
        <v>35</v>
      </c>
      <c r="G14" s="87" t="s">
        <v>43</v>
      </c>
      <c r="H14" s="20"/>
      <c r="I14" s="20"/>
    </row>
    <row r="15" spans="2:20" ht="15.95" customHeight="1" thickTop="1" x14ac:dyDescent="0.2">
      <c r="B15" s="559" t="s">
        <v>213</v>
      </c>
      <c r="C15" s="560"/>
      <c r="D15" s="168"/>
      <c r="E15" s="168"/>
      <c r="F15" s="312" t="s">
        <v>319</v>
      </c>
      <c r="G15" s="115" t="s">
        <v>44</v>
      </c>
      <c r="H15" s="20"/>
      <c r="I15" s="20"/>
    </row>
    <row r="16" spans="2:20" ht="15.95" customHeight="1" x14ac:dyDescent="0.2">
      <c r="B16" s="556" t="s">
        <v>212</v>
      </c>
      <c r="C16" s="472"/>
      <c r="D16" s="162"/>
      <c r="E16" s="162"/>
      <c r="F16" s="312" t="s">
        <v>319</v>
      </c>
      <c r="G16" s="115" t="s">
        <v>39</v>
      </c>
      <c r="H16" s="20"/>
      <c r="I16" s="20"/>
    </row>
    <row r="17" spans="2:22" ht="15.95" customHeight="1" x14ac:dyDescent="0.25">
      <c r="B17" s="557" t="s">
        <v>275</v>
      </c>
      <c r="C17" s="558"/>
      <c r="D17" s="156"/>
      <c r="E17" s="156"/>
      <c r="F17" s="312" t="s">
        <v>319</v>
      </c>
      <c r="G17" s="113" t="s">
        <v>40</v>
      </c>
      <c r="I17" s="34"/>
      <c r="J17" s="202"/>
    </row>
    <row r="18" spans="2:22" ht="15.95" customHeight="1" x14ac:dyDescent="0.25">
      <c r="B18" s="557" t="s">
        <v>276</v>
      </c>
      <c r="C18" s="558"/>
      <c r="D18" s="156"/>
      <c r="E18" s="156"/>
      <c r="F18" s="312" t="s">
        <v>319</v>
      </c>
      <c r="G18" s="113" t="s">
        <v>41</v>
      </c>
      <c r="I18" s="34"/>
      <c r="J18" s="202"/>
    </row>
    <row r="19" spans="2:22" ht="15.95" customHeight="1" x14ac:dyDescent="0.25">
      <c r="B19" s="561" t="s">
        <v>277</v>
      </c>
      <c r="C19" s="562"/>
      <c r="D19" s="156"/>
      <c r="E19" s="156"/>
      <c r="F19" s="312" t="s">
        <v>319</v>
      </c>
      <c r="G19" s="78" t="s">
        <v>42</v>
      </c>
      <c r="I19" s="34"/>
      <c r="J19" s="202"/>
    </row>
    <row r="20" spans="2:22" ht="15.95" customHeight="1" x14ac:dyDescent="0.25">
      <c r="B20" s="561" t="s">
        <v>83</v>
      </c>
      <c r="C20" s="562"/>
      <c r="D20" s="156"/>
      <c r="E20" s="156"/>
      <c r="F20" s="312" t="s">
        <v>319</v>
      </c>
      <c r="G20" s="78" t="s">
        <v>44</v>
      </c>
      <c r="I20" s="34"/>
      <c r="J20" s="202"/>
    </row>
    <row r="21" spans="2:22" ht="15.95" customHeight="1" x14ac:dyDescent="0.2">
      <c r="B21" s="561" t="s">
        <v>64</v>
      </c>
      <c r="C21" s="562"/>
      <c r="D21" s="156"/>
      <c r="E21" s="156"/>
      <c r="F21" s="312" t="s">
        <v>319</v>
      </c>
      <c r="G21" s="115" t="s">
        <v>39</v>
      </c>
      <c r="I21" s="20"/>
    </row>
    <row r="22" spans="2:22" ht="32.1" customHeight="1" thickBot="1" x14ac:dyDescent="0.25">
      <c r="B22" s="139" t="s">
        <v>77</v>
      </c>
      <c r="C22" s="323"/>
      <c r="D22" s="158"/>
      <c r="E22" s="158"/>
      <c r="F22" s="321" t="s">
        <v>319</v>
      </c>
      <c r="G22" s="123" t="s">
        <v>39</v>
      </c>
      <c r="H22" s="20"/>
      <c r="I22" s="20"/>
    </row>
    <row r="23" spans="2:22" x14ac:dyDescent="0.2">
      <c r="B23" s="20"/>
      <c r="C23" s="20"/>
      <c r="D23" s="20"/>
      <c r="E23" s="124"/>
      <c r="F23" s="124"/>
      <c r="G23" s="20"/>
      <c r="H23" s="20"/>
      <c r="I23" s="20"/>
    </row>
    <row r="24" spans="2:22" x14ac:dyDescent="0.2">
      <c r="B24" s="20"/>
      <c r="C24" s="20"/>
      <c r="D24" s="20"/>
      <c r="E24" s="124"/>
      <c r="F24" s="124"/>
      <c r="G24" s="20"/>
      <c r="H24" s="20"/>
      <c r="I24" s="20"/>
    </row>
    <row r="25" spans="2:22" x14ac:dyDescent="0.2">
      <c r="B25" s="20"/>
      <c r="C25" s="20"/>
      <c r="D25" s="20"/>
      <c r="E25" s="124"/>
      <c r="F25" s="124"/>
      <c r="G25" s="20"/>
      <c r="H25" s="20"/>
      <c r="I25" s="20"/>
    </row>
    <row r="26" spans="2:22" x14ac:dyDescent="0.2">
      <c r="B26" s="20"/>
      <c r="C26" s="20"/>
      <c r="D26" s="20"/>
      <c r="E26" s="124"/>
      <c r="F26" s="124"/>
      <c r="G26" s="20"/>
      <c r="H26" s="20"/>
      <c r="I26" s="20"/>
    </row>
    <row r="27" spans="2:22" ht="20.25" thickBot="1" x14ac:dyDescent="0.35">
      <c r="B27" s="495" t="s">
        <v>278</v>
      </c>
      <c r="C27" s="495"/>
      <c r="D27" s="495"/>
      <c r="E27" s="495"/>
      <c r="F27" s="495"/>
      <c r="G27" s="20"/>
      <c r="H27" s="20"/>
      <c r="I27" s="20"/>
    </row>
    <row r="28" spans="2:22" ht="17.25" thickBot="1" x14ac:dyDescent="0.3">
      <c r="B28" s="15" t="s">
        <v>68</v>
      </c>
      <c r="C28" s="16" t="s">
        <v>69</v>
      </c>
      <c r="D28" s="149" t="s">
        <v>151</v>
      </c>
      <c r="E28" s="16" t="s">
        <v>70</v>
      </c>
      <c r="F28" s="17" t="s">
        <v>71</v>
      </c>
      <c r="G28" s="20"/>
      <c r="H28" s="20"/>
      <c r="I28" s="20"/>
    </row>
    <row r="29" spans="2:22" ht="16.5" thickTop="1" x14ac:dyDescent="0.25">
      <c r="B29" s="404">
        <f>MIN(M35:Q49)</f>
        <v>50</v>
      </c>
      <c r="C29" s="399">
        <f>MAX(M35:Q49)</f>
        <v>200</v>
      </c>
      <c r="D29" s="405">
        <f>AVERAGE(M35:Q49)</f>
        <v>74.666666666666671</v>
      </c>
      <c r="E29" s="406">
        <f>C29-B29</f>
        <v>150</v>
      </c>
      <c r="F29" s="401">
        <f>_xlfn.STDEV.P(M35:Q49)</f>
        <v>34.03266404826725</v>
      </c>
      <c r="G29" s="20"/>
      <c r="H29" s="20"/>
      <c r="I29" s="20"/>
    </row>
    <row r="30" spans="2:22" ht="16.5" thickBot="1" x14ac:dyDescent="0.3">
      <c r="B30" s="402" t="s">
        <v>450</v>
      </c>
      <c r="C30" s="395">
        <v>300</v>
      </c>
      <c r="D30" s="403"/>
      <c r="E30" s="403"/>
      <c r="F30" s="388">
        <v>80</v>
      </c>
      <c r="G30" s="20"/>
      <c r="H30" s="20"/>
      <c r="I30" s="20"/>
    </row>
    <row r="31" spans="2:22" x14ac:dyDescent="0.2">
      <c r="B31" s="20"/>
      <c r="C31" s="20"/>
      <c r="D31" s="20"/>
      <c r="E31" s="124"/>
      <c r="F31" s="124"/>
      <c r="G31" s="20"/>
      <c r="H31" s="20"/>
      <c r="I31" s="20"/>
    </row>
    <row r="32" spans="2:22" ht="20.100000000000001" customHeight="1" thickBot="1" x14ac:dyDescent="0.35">
      <c r="G32" s="20"/>
      <c r="H32" s="20"/>
      <c r="I32" s="64"/>
      <c r="K32" s="551" t="s">
        <v>279</v>
      </c>
      <c r="L32" s="551"/>
      <c r="M32" s="551"/>
      <c r="N32" s="551"/>
      <c r="O32" s="551"/>
      <c r="P32" s="551"/>
      <c r="Q32" s="551"/>
      <c r="R32" s="551"/>
      <c r="S32" s="551"/>
      <c r="T32" s="239"/>
      <c r="U32" s="239"/>
      <c r="V32" s="239"/>
    </row>
    <row r="33" spans="2:25" ht="16.5" x14ac:dyDescent="0.25">
      <c r="G33" s="20"/>
      <c r="H33" s="20"/>
      <c r="I33" s="64"/>
      <c r="L33" s="483" t="s">
        <v>114</v>
      </c>
      <c r="M33" s="477" t="s">
        <v>156</v>
      </c>
      <c r="N33" s="478"/>
      <c r="O33" s="478"/>
      <c r="P33" s="478"/>
      <c r="Q33" s="479"/>
      <c r="R33" s="23"/>
      <c r="S33" s="23"/>
      <c r="T33" s="23"/>
      <c r="U33" s="23"/>
      <c r="V33" s="23"/>
    </row>
    <row r="34" spans="2:25" ht="17.100000000000001" customHeight="1" thickBot="1" x14ac:dyDescent="0.3">
      <c r="G34" s="20"/>
      <c r="H34" s="20"/>
      <c r="I34" s="64"/>
      <c r="L34" s="484"/>
      <c r="M34" s="127">
        <v>1</v>
      </c>
      <c r="N34" s="127">
        <v>2</v>
      </c>
      <c r="O34" s="127">
        <v>3</v>
      </c>
      <c r="P34" s="127">
        <v>4</v>
      </c>
      <c r="Q34" s="128">
        <v>5</v>
      </c>
      <c r="R34" s="236"/>
      <c r="S34" s="236"/>
      <c r="T34" s="236"/>
      <c r="U34" s="236"/>
      <c r="V34" s="236"/>
    </row>
    <row r="35" spans="2:25" ht="15.95" customHeight="1" thickTop="1" x14ac:dyDescent="0.2">
      <c r="G35" s="20"/>
      <c r="H35" s="20"/>
      <c r="I35" s="64"/>
      <c r="L35" s="129">
        <v>1</v>
      </c>
      <c r="M35" s="130">
        <v>50</v>
      </c>
      <c r="N35" s="130">
        <v>50</v>
      </c>
      <c r="O35" s="130">
        <v>50</v>
      </c>
      <c r="P35" s="130">
        <v>50</v>
      </c>
      <c r="Q35" s="131">
        <v>50</v>
      </c>
      <c r="R35" s="235"/>
      <c r="S35" s="235"/>
      <c r="T35" s="235"/>
      <c r="U35" s="235"/>
      <c r="V35" s="235"/>
      <c r="W35" s="235"/>
      <c r="X35" s="235"/>
      <c r="Y35" s="235"/>
    </row>
    <row r="36" spans="2:25" ht="15.95" customHeight="1" x14ac:dyDescent="0.2">
      <c r="B36" s="20"/>
      <c r="C36" s="20"/>
      <c r="D36" s="124"/>
      <c r="E36" s="124"/>
      <c r="F36" s="20"/>
      <c r="G36" s="20"/>
      <c r="H36" s="20"/>
      <c r="I36" s="64"/>
      <c r="L36" s="129">
        <v>2</v>
      </c>
      <c r="M36" s="132">
        <v>50</v>
      </c>
      <c r="N36" s="132">
        <v>100</v>
      </c>
      <c r="O36" s="132">
        <v>50</v>
      </c>
      <c r="P36" s="132">
        <v>50</v>
      </c>
      <c r="Q36" s="133">
        <v>50</v>
      </c>
      <c r="R36" s="235"/>
      <c r="S36" s="235"/>
      <c r="T36" s="235"/>
      <c r="U36" s="235"/>
      <c r="V36" s="235"/>
      <c r="W36" s="235"/>
      <c r="X36" s="235"/>
      <c r="Y36" s="235"/>
    </row>
    <row r="37" spans="2:25" ht="15.95" customHeight="1" x14ac:dyDescent="0.2">
      <c r="B37" s="20"/>
      <c r="C37" s="20"/>
      <c r="D37" s="124"/>
      <c r="E37" s="124"/>
      <c r="F37" s="20"/>
      <c r="G37" s="20"/>
      <c r="H37" s="20"/>
      <c r="I37" s="64"/>
      <c r="L37" s="129">
        <v>3</v>
      </c>
      <c r="M37" s="132">
        <v>50</v>
      </c>
      <c r="N37" s="132">
        <v>100</v>
      </c>
      <c r="O37" s="132">
        <v>100</v>
      </c>
      <c r="P37" s="132">
        <v>100</v>
      </c>
      <c r="Q37" s="133">
        <v>50</v>
      </c>
      <c r="R37" s="235"/>
      <c r="S37" s="235"/>
      <c r="T37" s="235"/>
      <c r="U37" s="235"/>
      <c r="V37" s="235"/>
      <c r="W37" s="235"/>
      <c r="X37" s="235"/>
      <c r="Y37" s="235"/>
    </row>
    <row r="38" spans="2:25" ht="15.95" customHeight="1" x14ac:dyDescent="0.2">
      <c r="B38" s="20"/>
      <c r="C38" s="20"/>
      <c r="D38" s="124"/>
      <c r="E38" s="124"/>
      <c r="F38" s="20"/>
      <c r="G38" s="20"/>
      <c r="H38" s="20"/>
      <c r="I38" s="64"/>
      <c r="L38" s="129">
        <v>4</v>
      </c>
      <c r="M38" s="132">
        <v>50</v>
      </c>
      <c r="N38" s="132">
        <v>50</v>
      </c>
      <c r="O38" s="132">
        <v>50</v>
      </c>
      <c r="P38" s="132">
        <v>50</v>
      </c>
      <c r="Q38" s="133">
        <v>50</v>
      </c>
      <c r="R38" s="235"/>
      <c r="S38" s="235"/>
      <c r="T38" s="235"/>
      <c r="U38" s="235"/>
      <c r="V38" s="235"/>
      <c r="W38" s="235"/>
      <c r="X38" s="235"/>
      <c r="Y38" s="235"/>
    </row>
    <row r="39" spans="2:25" ht="15.95" customHeight="1" x14ac:dyDescent="0.2">
      <c r="B39" s="20"/>
      <c r="C39" s="20"/>
      <c r="D39" s="124"/>
      <c r="E39" s="124"/>
      <c r="F39" s="20"/>
      <c r="G39" s="20"/>
      <c r="H39" s="20"/>
      <c r="I39" s="64"/>
      <c r="L39" s="129">
        <v>5</v>
      </c>
      <c r="M39" s="132">
        <v>50</v>
      </c>
      <c r="N39" s="132">
        <v>50</v>
      </c>
      <c r="O39" s="132">
        <v>100</v>
      </c>
      <c r="P39" s="132">
        <v>100</v>
      </c>
      <c r="Q39" s="133">
        <v>50</v>
      </c>
      <c r="R39" s="235"/>
      <c r="S39" s="235"/>
      <c r="T39" s="235"/>
      <c r="U39" s="235"/>
      <c r="V39" s="235"/>
      <c r="W39" s="235"/>
      <c r="X39" s="235"/>
      <c r="Y39" s="235"/>
    </row>
    <row r="40" spans="2:25" ht="15.95" customHeight="1" x14ac:dyDescent="0.2">
      <c r="B40" s="20"/>
      <c r="C40" s="20"/>
      <c r="D40" s="124"/>
      <c r="E40" s="124"/>
      <c r="F40" s="20"/>
      <c r="G40" s="20"/>
      <c r="H40" s="20"/>
      <c r="I40" s="64"/>
      <c r="L40" s="129">
        <v>6</v>
      </c>
      <c r="M40" s="132">
        <v>150</v>
      </c>
      <c r="N40" s="132">
        <v>100</v>
      </c>
      <c r="O40" s="132">
        <v>100</v>
      </c>
      <c r="P40" s="132">
        <v>100</v>
      </c>
      <c r="Q40" s="133">
        <v>50</v>
      </c>
      <c r="R40" s="235"/>
      <c r="S40" s="235"/>
      <c r="T40" s="235"/>
      <c r="U40" s="235"/>
      <c r="V40" s="235"/>
      <c r="W40" s="235"/>
      <c r="X40" s="235"/>
      <c r="Y40" s="235"/>
    </row>
    <row r="41" spans="2:25" ht="15.95" customHeight="1" x14ac:dyDescent="0.2">
      <c r="B41" s="20"/>
      <c r="C41" s="20"/>
      <c r="D41" s="124"/>
      <c r="E41" s="124"/>
      <c r="F41" s="20"/>
      <c r="G41" s="20"/>
      <c r="H41" s="20"/>
      <c r="I41" s="64"/>
      <c r="L41" s="129">
        <v>7</v>
      </c>
      <c r="M41" s="132">
        <v>200</v>
      </c>
      <c r="N41" s="132">
        <v>150</v>
      </c>
      <c r="O41" s="132">
        <v>100</v>
      </c>
      <c r="P41" s="132">
        <v>100</v>
      </c>
      <c r="Q41" s="133">
        <v>100</v>
      </c>
      <c r="R41" s="235"/>
      <c r="S41" s="235"/>
      <c r="T41" s="235"/>
      <c r="U41" s="235"/>
      <c r="V41" s="235"/>
      <c r="W41" s="235"/>
      <c r="X41" s="235"/>
      <c r="Y41" s="235"/>
    </row>
    <row r="42" spans="2:25" ht="15.95" customHeight="1" x14ac:dyDescent="0.2">
      <c r="B42" s="20"/>
      <c r="C42" s="20"/>
      <c r="D42" s="124"/>
      <c r="E42" s="124"/>
      <c r="F42" s="20"/>
      <c r="G42" s="20"/>
      <c r="H42" s="20"/>
      <c r="I42" s="64"/>
      <c r="L42" s="129">
        <v>8</v>
      </c>
      <c r="M42" s="132">
        <v>150</v>
      </c>
      <c r="N42" s="132">
        <v>100</v>
      </c>
      <c r="O42" s="132">
        <v>100</v>
      </c>
      <c r="P42" s="132">
        <v>50</v>
      </c>
      <c r="Q42" s="133">
        <v>50</v>
      </c>
      <c r="R42" s="235"/>
      <c r="S42" s="235"/>
      <c r="T42" s="235"/>
      <c r="U42" s="235"/>
      <c r="V42" s="235"/>
      <c r="W42" s="235"/>
      <c r="X42" s="235"/>
      <c r="Y42" s="235"/>
    </row>
    <row r="43" spans="2:25" ht="15.95" customHeight="1" x14ac:dyDescent="0.2">
      <c r="B43" s="20"/>
      <c r="C43" s="20"/>
      <c r="D43" s="124"/>
      <c r="E43" s="124"/>
      <c r="F43" s="20"/>
      <c r="G43" s="20"/>
      <c r="H43" s="20"/>
      <c r="I43" s="64"/>
      <c r="L43" s="129">
        <v>9</v>
      </c>
      <c r="M43" s="132">
        <v>150</v>
      </c>
      <c r="N43" s="132">
        <v>100</v>
      </c>
      <c r="O43" s="132">
        <v>50</v>
      </c>
      <c r="P43" s="132">
        <v>50</v>
      </c>
      <c r="Q43" s="133">
        <v>50</v>
      </c>
      <c r="R43" s="235"/>
      <c r="S43" s="235"/>
      <c r="T43" s="235"/>
      <c r="U43" s="235"/>
      <c r="V43" s="235"/>
      <c r="W43" s="235"/>
      <c r="X43" s="235"/>
      <c r="Y43" s="235"/>
    </row>
    <row r="44" spans="2:25" ht="15.95" customHeight="1" x14ac:dyDescent="0.2">
      <c r="B44" s="20"/>
      <c r="C44" s="20"/>
      <c r="D44" s="124"/>
      <c r="E44" s="124"/>
      <c r="F44" s="20"/>
      <c r="G44" s="20"/>
      <c r="H44" s="20"/>
      <c r="I44" s="64"/>
      <c r="L44" s="129">
        <v>10</v>
      </c>
      <c r="M44" s="132">
        <v>150</v>
      </c>
      <c r="N44" s="132">
        <v>100</v>
      </c>
      <c r="O44" s="132">
        <v>50</v>
      </c>
      <c r="P44" s="132">
        <v>50</v>
      </c>
      <c r="Q44" s="133">
        <v>50</v>
      </c>
      <c r="R44" s="235"/>
      <c r="S44" s="235"/>
      <c r="T44" s="235"/>
      <c r="U44" s="235"/>
      <c r="V44" s="235"/>
      <c r="W44" s="235"/>
      <c r="X44" s="235"/>
      <c r="Y44" s="235"/>
    </row>
    <row r="45" spans="2:25" ht="15.95" customHeight="1" x14ac:dyDescent="0.2">
      <c r="B45" s="20"/>
      <c r="C45" s="20"/>
      <c r="D45" s="124"/>
      <c r="E45" s="124"/>
      <c r="F45" s="20"/>
      <c r="G45" s="20"/>
      <c r="H45" s="20"/>
      <c r="I45" s="64"/>
      <c r="L45" s="129">
        <v>11</v>
      </c>
      <c r="M45" s="132">
        <v>100</v>
      </c>
      <c r="N45" s="132">
        <v>50</v>
      </c>
      <c r="O45" s="132">
        <v>50</v>
      </c>
      <c r="P45" s="132">
        <v>50</v>
      </c>
      <c r="Q45" s="133">
        <v>50</v>
      </c>
      <c r="R45" s="235"/>
      <c r="S45" s="235"/>
      <c r="T45" s="235"/>
      <c r="U45" s="235"/>
      <c r="V45" s="235"/>
      <c r="W45" s="235"/>
      <c r="X45" s="235"/>
      <c r="Y45" s="235"/>
    </row>
    <row r="46" spans="2:25" ht="15.95" customHeight="1" x14ac:dyDescent="0.2">
      <c r="B46" s="20"/>
      <c r="C46" s="20"/>
      <c r="D46" s="124"/>
      <c r="E46" s="124"/>
      <c r="F46" s="20"/>
      <c r="G46" s="20"/>
      <c r="H46" s="20"/>
      <c r="I46" s="64"/>
      <c r="L46" s="129">
        <v>12</v>
      </c>
      <c r="M46" s="132">
        <v>100</v>
      </c>
      <c r="N46" s="132">
        <v>50</v>
      </c>
      <c r="O46" s="132">
        <v>50</v>
      </c>
      <c r="P46" s="132">
        <v>50</v>
      </c>
      <c r="Q46" s="133">
        <v>50</v>
      </c>
      <c r="R46" s="235"/>
      <c r="S46" s="235"/>
      <c r="T46" s="235"/>
      <c r="U46" s="235"/>
      <c r="V46" s="235"/>
      <c r="W46" s="235"/>
      <c r="X46" s="235"/>
      <c r="Y46" s="235"/>
    </row>
    <row r="47" spans="2:25" ht="15.95" customHeight="1" x14ac:dyDescent="0.2">
      <c r="B47" s="20"/>
      <c r="C47" s="20"/>
      <c r="D47" s="124"/>
      <c r="E47" s="124"/>
      <c r="F47" s="20"/>
      <c r="G47" s="20"/>
      <c r="H47" s="20"/>
      <c r="I47" s="64"/>
      <c r="L47" s="129">
        <v>13</v>
      </c>
      <c r="M47" s="132">
        <v>100</v>
      </c>
      <c r="N47" s="132">
        <v>50</v>
      </c>
      <c r="O47" s="132">
        <v>50</v>
      </c>
      <c r="P47" s="132">
        <v>50</v>
      </c>
      <c r="Q47" s="133">
        <v>50</v>
      </c>
      <c r="R47" s="235"/>
      <c r="S47" s="235"/>
      <c r="T47" s="235"/>
      <c r="U47" s="235"/>
      <c r="V47" s="235"/>
      <c r="W47" s="235"/>
      <c r="X47" s="235"/>
      <c r="Y47" s="235"/>
    </row>
    <row r="48" spans="2:25" ht="15.95" customHeight="1" x14ac:dyDescent="0.2">
      <c r="B48" s="20"/>
      <c r="C48" s="20"/>
      <c r="D48" s="124"/>
      <c r="E48" s="124"/>
      <c r="F48" s="20"/>
      <c r="G48" s="20"/>
      <c r="H48" s="20"/>
      <c r="I48" s="64"/>
      <c r="L48" s="129">
        <v>14</v>
      </c>
      <c r="M48" s="132">
        <v>100</v>
      </c>
      <c r="N48" s="132">
        <v>100</v>
      </c>
      <c r="O48" s="132">
        <v>50</v>
      </c>
      <c r="P48" s="132">
        <v>50</v>
      </c>
      <c r="Q48" s="133">
        <v>100</v>
      </c>
      <c r="R48" s="235"/>
      <c r="S48" s="235"/>
      <c r="T48" s="235"/>
      <c r="U48" s="235"/>
      <c r="V48" s="235"/>
      <c r="W48" s="235"/>
      <c r="X48" s="235"/>
      <c r="Y48" s="235"/>
    </row>
    <row r="49" spans="2:25" ht="15.95" customHeight="1" thickBot="1" x14ac:dyDescent="0.25">
      <c r="B49" s="20"/>
      <c r="C49" s="20"/>
      <c r="D49" s="124"/>
      <c r="E49" s="124"/>
      <c r="F49" s="20"/>
      <c r="G49" s="20"/>
      <c r="H49" s="20"/>
      <c r="I49" s="64"/>
      <c r="L49" s="134">
        <v>15</v>
      </c>
      <c r="M49" s="135">
        <v>100</v>
      </c>
      <c r="N49" s="135">
        <v>50</v>
      </c>
      <c r="O49" s="135">
        <v>50</v>
      </c>
      <c r="P49" s="135">
        <v>50</v>
      </c>
      <c r="Q49" s="136">
        <v>100</v>
      </c>
      <c r="R49" s="235"/>
      <c r="S49" s="235"/>
      <c r="T49" s="235"/>
      <c r="U49" s="235"/>
      <c r="V49" s="235"/>
      <c r="W49" s="235"/>
      <c r="X49" s="235"/>
      <c r="Y49" s="235"/>
    </row>
    <row r="50" spans="2:25" ht="15.95" customHeight="1" x14ac:dyDescent="0.2">
      <c r="B50" s="20"/>
      <c r="C50" s="20"/>
      <c r="D50" s="124"/>
      <c r="E50" s="124"/>
      <c r="F50" s="20"/>
      <c r="G50" s="20"/>
      <c r="H50" s="20"/>
      <c r="I50" s="64"/>
    </row>
    <row r="51" spans="2:25" ht="123.95" customHeight="1" x14ac:dyDescent="0.2"/>
    <row r="54" spans="2:25" ht="20.25" thickBot="1" x14ac:dyDescent="0.35">
      <c r="B54" s="495" t="s">
        <v>281</v>
      </c>
      <c r="C54" s="495"/>
      <c r="D54" s="495"/>
      <c r="E54" s="495"/>
      <c r="F54" s="495"/>
    </row>
    <row r="55" spans="2:25" ht="17.25" thickBot="1" x14ac:dyDescent="0.3">
      <c r="B55" s="15" t="s">
        <v>68</v>
      </c>
      <c r="C55" s="16" t="s">
        <v>69</v>
      </c>
      <c r="D55" s="149" t="s">
        <v>151</v>
      </c>
      <c r="E55" s="16" t="s">
        <v>70</v>
      </c>
      <c r="F55" s="17" t="s">
        <v>71</v>
      </c>
    </row>
    <row r="56" spans="2:25" ht="16.5" thickTop="1" x14ac:dyDescent="0.25">
      <c r="B56" s="404">
        <f>MIN(M62:Q76)</f>
        <v>50</v>
      </c>
      <c r="C56" s="399">
        <f>MAX(M62:Q76)</f>
        <v>300</v>
      </c>
      <c r="D56" s="405">
        <f>AVERAGE(M62:Q76)</f>
        <v>98</v>
      </c>
      <c r="E56" s="406">
        <f>C56-B56</f>
        <v>250</v>
      </c>
      <c r="F56" s="401">
        <f>_xlfn.STDEV.P(M62:Q76)</f>
        <v>58.560510015993998</v>
      </c>
    </row>
    <row r="57" spans="2:25" ht="16.5" thickBot="1" x14ac:dyDescent="0.3">
      <c r="B57" s="402" t="s">
        <v>450</v>
      </c>
      <c r="C57" s="395">
        <v>300</v>
      </c>
      <c r="D57" s="403"/>
      <c r="E57" s="403"/>
      <c r="F57" s="388">
        <v>80</v>
      </c>
    </row>
    <row r="59" spans="2:25" ht="20.100000000000001" customHeight="1" thickBot="1" x14ac:dyDescent="0.35">
      <c r="G59" s="20"/>
      <c r="H59" s="20"/>
      <c r="I59" s="64"/>
      <c r="K59" s="551" t="s">
        <v>280</v>
      </c>
      <c r="L59" s="551"/>
      <c r="M59" s="551"/>
      <c r="N59" s="551"/>
      <c r="O59" s="551"/>
      <c r="P59" s="551"/>
      <c r="Q59" s="551"/>
      <c r="R59" s="551"/>
      <c r="S59" s="551"/>
      <c r="T59" s="239"/>
      <c r="U59" s="239"/>
      <c r="V59" s="239"/>
    </row>
    <row r="60" spans="2:25" ht="16.5" x14ac:dyDescent="0.25">
      <c r="G60" s="20"/>
      <c r="H60" s="20"/>
      <c r="I60" s="64"/>
      <c r="L60" s="483" t="s">
        <v>114</v>
      </c>
      <c r="M60" s="477" t="s">
        <v>156</v>
      </c>
      <c r="N60" s="478"/>
      <c r="O60" s="478"/>
      <c r="P60" s="478"/>
      <c r="Q60" s="479"/>
      <c r="R60" s="23"/>
      <c r="S60" s="23"/>
      <c r="T60" s="23"/>
      <c r="U60" s="23"/>
      <c r="V60" s="23"/>
    </row>
    <row r="61" spans="2:25" ht="17.25" thickBot="1" x14ac:dyDescent="0.3">
      <c r="G61" s="20"/>
      <c r="H61" s="20"/>
      <c r="I61" s="64"/>
      <c r="L61" s="484"/>
      <c r="M61" s="127">
        <v>1</v>
      </c>
      <c r="N61" s="127">
        <v>2</v>
      </c>
      <c r="O61" s="127">
        <v>3</v>
      </c>
      <c r="P61" s="127">
        <v>4</v>
      </c>
      <c r="Q61" s="128">
        <v>5</v>
      </c>
      <c r="R61" s="236"/>
      <c r="S61" s="236"/>
      <c r="T61" s="236"/>
      <c r="U61" s="236"/>
      <c r="V61" s="236"/>
    </row>
    <row r="62" spans="2:25" ht="15.95" customHeight="1" thickTop="1" x14ac:dyDescent="0.2">
      <c r="B62" s="20"/>
      <c r="C62" s="20"/>
      <c r="D62" s="124"/>
      <c r="E62" s="124"/>
      <c r="F62" s="20"/>
      <c r="G62" s="20"/>
      <c r="H62" s="20"/>
      <c r="I62" s="64"/>
      <c r="L62" s="129">
        <v>1</v>
      </c>
      <c r="M62" s="130">
        <v>50</v>
      </c>
      <c r="N62" s="130">
        <v>50</v>
      </c>
      <c r="O62" s="130">
        <v>50</v>
      </c>
      <c r="P62" s="130">
        <v>50</v>
      </c>
      <c r="Q62" s="131">
        <v>50</v>
      </c>
      <c r="R62" s="235"/>
      <c r="S62" s="235"/>
      <c r="T62" s="235"/>
      <c r="U62" s="235"/>
      <c r="V62" s="235"/>
    </row>
    <row r="63" spans="2:25" ht="15.95" customHeight="1" x14ac:dyDescent="0.2">
      <c r="B63" s="20"/>
      <c r="C63" s="20"/>
      <c r="D63" s="124"/>
      <c r="E63" s="124"/>
      <c r="F63" s="20"/>
      <c r="G63" s="20"/>
      <c r="H63" s="20"/>
      <c r="I63" s="64"/>
      <c r="L63" s="129">
        <v>2</v>
      </c>
      <c r="M63" s="132">
        <v>100</v>
      </c>
      <c r="N63" s="132">
        <v>100</v>
      </c>
      <c r="O63" s="132">
        <v>100</v>
      </c>
      <c r="P63" s="132">
        <v>50</v>
      </c>
      <c r="Q63" s="133">
        <v>50</v>
      </c>
      <c r="R63" s="235"/>
      <c r="S63" s="235"/>
      <c r="T63" s="235"/>
      <c r="U63" s="235"/>
      <c r="V63" s="235"/>
    </row>
    <row r="64" spans="2:25" ht="15.95" customHeight="1" x14ac:dyDescent="0.2">
      <c r="B64" s="20"/>
      <c r="C64" s="20"/>
      <c r="D64" s="124"/>
      <c r="E64" s="124"/>
      <c r="F64" s="20"/>
      <c r="G64" s="20"/>
      <c r="H64" s="20"/>
      <c r="I64" s="64"/>
      <c r="L64" s="129">
        <v>3</v>
      </c>
      <c r="M64" s="132">
        <v>100</v>
      </c>
      <c r="N64" s="132">
        <v>100</v>
      </c>
      <c r="O64" s="132">
        <v>100</v>
      </c>
      <c r="P64" s="132">
        <v>100</v>
      </c>
      <c r="Q64" s="133">
        <v>50</v>
      </c>
      <c r="R64" s="235"/>
      <c r="S64" s="235"/>
      <c r="T64" s="235"/>
      <c r="U64" s="235"/>
      <c r="V64" s="235"/>
    </row>
    <row r="65" spans="2:22" ht="15.95" customHeight="1" x14ac:dyDescent="0.2">
      <c r="B65" s="20"/>
      <c r="C65" s="20"/>
      <c r="D65" s="124"/>
      <c r="E65" s="124"/>
      <c r="F65" s="20"/>
      <c r="G65" s="20"/>
      <c r="H65" s="20"/>
      <c r="I65" s="64"/>
      <c r="L65" s="129">
        <v>4</v>
      </c>
      <c r="M65" s="132">
        <v>100</v>
      </c>
      <c r="N65" s="132">
        <v>50</v>
      </c>
      <c r="O65" s="132">
        <v>50</v>
      </c>
      <c r="P65" s="132">
        <v>50</v>
      </c>
      <c r="Q65" s="133">
        <v>50</v>
      </c>
      <c r="R65" s="235"/>
      <c r="S65" s="235"/>
      <c r="T65" s="235"/>
      <c r="U65" s="235"/>
      <c r="V65" s="235"/>
    </row>
    <row r="66" spans="2:22" ht="15.95" customHeight="1" x14ac:dyDescent="0.2">
      <c r="B66" s="20"/>
      <c r="C66" s="20"/>
      <c r="D66" s="124"/>
      <c r="E66" s="124"/>
      <c r="F66" s="20"/>
      <c r="G66" s="20"/>
      <c r="H66" s="20"/>
      <c r="I66" s="64"/>
      <c r="L66" s="129">
        <v>5</v>
      </c>
      <c r="M66" s="132">
        <v>150</v>
      </c>
      <c r="N66" s="132">
        <v>150</v>
      </c>
      <c r="O66" s="132">
        <v>100</v>
      </c>
      <c r="P66" s="132">
        <v>50</v>
      </c>
      <c r="Q66" s="133">
        <v>50</v>
      </c>
      <c r="R66" s="235"/>
      <c r="S66" s="235"/>
      <c r="T66" s="235"/>
      <c r="U66" s="235"/>
      <c r="V66" s="235"/>
    </row>
    <row r="67" spans="2:22" ht="15.95" customHeight="1" x14ac:dyDescent="0.2">
      <c r="B67" s="20"/>
      <c r="C67" s="20"/>
      <c r="D67" s="124"/>
      <c r="E67" s="124"/>
      <c r="F67" s="20"/>
      <c r="G67" s="20"/>
      <c r="H67" s="20"/>
      <c r="I67" s="64"/>
      <c r="L67" s="129">
        <v>6</v>
      </c>
      <c r="M67" s="132">
        <v>200</v>
      </c>
      <c r="N67" s="132">
        <v>150</v>
      </c>
      <c r="O67" s="132">
        <v>100</v>
      </c>
      <c r="P67" s="132">
        <v>100</v>
      </c>
      <c r="Q67" s="133">
        <v>50</v>
      </c>
      <c r="R67" s="235"/>
      <c r="S67" s="235"/>
      <c r="T67" s="235"/>
      <c r="U67" s="235"/>
      <c r="V67" s="235"/>
    </row>
    <row r="68" spans="2:22" ht="15.95" customHeight="1" x14ac:dyDescent="0.2">
      <c r="B68" s="20"/>
      <c r="C68" s="20"/>
      <c r="D68" s="124"/>
      <c r="E68" s="124"/>
      <c r="F68" s="20"/>
      <c r="G68" s="20"/>
      <c r="H68" s="20"/>
      <c r="I68" s="64"/>
      <c r="L68" s="129">
        <v>7</v>
      </c>
      <c r="M68" s="132">
        <v>300</v>
      </c>
      <c r="N68" s="132">
        <v>200</v>
      </c>
      <c r="O68" s="132">
        <v>100</v>
      </c>
      <c r="P68" s="132">
        <v>100</v>
      </c>
      <c r="Q68" s="133">
        <v>100</v>
      </c>
      <c r="R68" s="235"/>
      <c r="S68" s="235"/>
      <c r="T68" s="235"/>
      <c r="U68" s="235"/>
      <c r="V68" s="235"/>
    </row>
    <row r="69" spans="2:22" ht="15.95" customHeight="1" x14ac:dyDescent="0.2">
      <c r="B69" s="20"/>
      <c r="C69" s="20"/>
      <c r="D69" s="124"/>
      <c r="E69" s="124"/>
      <c r="F69" s="20"/>
      <c r="G69" s="20"/>
      <c r="H69" s="20"/>
      <c r="I69" s="64"/>
      <c r="L69" s="129">
        <v>8</v>
      </c>
      <c r="M69" s="132">
        <v>200</v>
      </c>
      <c r="N69" s="132">
        <v>100</v>
      </c>
      <c r="O69" s="132">
        <v>150</v>
      </c>
      <c r="P69" s="132">
        <v>100</v>
      </c>
      <c r="Q69" s="133">
        <v>100</v>
      </c>
      <c r="R69" s="235"/>
      <c r="S69" s="235"/>
      <c r="T69" s="235"/>
      <c r="U69" s="235"/>
      <c r="V69" s="235"/>
    </row>
    <row r="70" spans="2:22" ht="15.95" customHeight="1" x14ac:dyDescent="0.2">
      <c r="B70" s="20"/>
      <c r="C70" s="20"/>
      <c r="D70" s="124"/>
      <c r="E70" s="124"/>
      <c r="F70" s="20"/>
      <c r="G70" s="20"/>
      <c r="H70" s="20"/>
      <c r="I70" s="64"/>
      <c r="L70" s="129">
        <v>9</v>
      </c>
      <c r="M70" s="132">
        <v>250</v>
      </c>
      <c r="N70" s="132">
        <v>200</v>
      </c>
      <c r="O70" s="132">
        <v>200</v>
      </c>
      <c r="P70" s="132">
        <v>50</v>
      </c>
      <c r="Q70" s="133">
        <v>50</v>
      </c>
      <c r="R70" s="235"/>
      <c r="S70" s="235"/>
      <c r="T70" s="235"/>
      <c r="U70" s="235"/>
      <c r="V70" s="235"/>
    </row>
    <row r="71" spans="2:22" ht="15.95" customHeight="1" x14ac:dyDescent="0.2">
      <c r="B71" s="20"/>
      <c r="C71" s="20"/>
      <c r="D71" s="124"/>
      <c r="E71" s="124"/>
      <c r="F71" s="20"/>
      <c r="G71" s="20"/>
      <c r="H71" s="20"/>
      <c r="I71" s="64"/>
      <c r="L71" s="129">
        <v>10</v>
      </c>
      <c r="M71" s="132">
        <v>250</v>
      </c>
      <c r="N71" s="132">
        <v>200</v>
      </c>
      <c r="O71" s="132">
        <v>50</v>
      </c>
      <c r="P71" s="132">
        <v>50</v>
      </c>
      <c r="Q71" s="133">
        <v>100</v>
      </c>
      <c r="R71" s="235"/>
      <c r="S71" s="235"/>
      <c r="T71" s="235"/>
      <c r="U71" s="235"/>
      <c r="V71" s="235"/>
    </row>
    <row r="72" spans="2:22" ht="15.95" customHeight="1" x14ac:dyDescent="0.2">
      <c r="B72" s="20"/>
      <c r="C72" s="20"/>
      <c r="D72" s="124"/>
      <c r="E72" s="124"/>
      <c r="F72" s="20"/>
      <c r="G72" s="20"/>
      <c r="H72" s="20"/>
      <c r="I72" s="64"/>
      <c r="L72" s="129">
        <v>11</v>
      </c>
      <c r="M72" s="132">
        <v>150</v>
      </c>
      <c r="N72" s="132">
        <v>100</v>
      </c>
      <c r="O72" s="132">
        <v>50</v>
      </c>
      <c r="P72" s="132">
        <v>100</v>
      </c>
      <c r="Q72" s="133">
        <v>100</v>
      </c>
      <c r="R72" s="235"/>
      <c r="S72" s="235"/>
      <c r="T72" s="235"/>
      <c r="U72" s="235"/>
      <c r="V72" s="235"/>
    </row>
    <row r="73" spans="2:22" ht="15.95" customHeight="1" x14ac:dyDescent="0.2">
      <c r="B73" s="20"/>
      <c r="C73" s="20"/>
      <c r="D73" s="124"/>
      <c r="E73" s="124"/>
      <c r="F73" s="20"/>
      <c r="G73" s="20"/>
      <c r="H73" s="20"/>
      <c r="I73" s="64"/>
      <c r="L73" s="129">
        <v>12</v>
      </c>
      <c r="M73" s="132">
        <v>150</v>
      </c>
      <c r="N73" s="132">
        <v>100</v>
      </c>
      <c r="O73" s="132">
        <v>50</v>
      </c>
      <c r="P73" s="132">
        <v>50</v>
      </c>
      <c r="Q73" s="133">
        <v>50</v>
      </c>
      <c r="R73" s="235"/>
      <c r="S73" s="235"/>
      <c r="T73" s="235"/>
      <c r="U73" s="235"/>
      <c r="V73" s="235"/>
    </row>
    <row r="74" spans="2:22" ht="15.95" customHeight="1" x14ac:dyDescent="0.2">
      <c r="B74" s="20"/>
      <c r="C74" s="20"/>
      <c r="D74" s="124"/>
      <c r="E74" s="124"/>
      <c r="F74" s="20"/>
      <c r="G74" s="20"/>
      <c r="H74" s="20"/>
      <c r="I74" s="64"/>
      <c r="L74" s="129">
        <v>13</v>
      </c>
      <c r="M74" s="132">
        <v>150</v>
      </c>
      <c r="N74" s="132">
        <v>100</v>
      </c>
      <c r="O74" s="132">
        <v>50</v>
      </c>
      <c r="P74" s="132">
        <v>50</v>
      </c>
      <c r="Q74" s="133">
        <v>50</v>
      </c>
      <c r="R74" s="235"/>
      <c r="S74" s="235"/>
      <c r="T74" s="235"/>
      <c r="U74" s="235"/>
      <c r="V74" s="235"/>
    </row>
    <row r="75" spans="2:22" ht="15.95" customHeight="1" x14ac:dyDescent="0.2">
      <c r="B75" s="20"/>
      <c r="C75" s="20"/>
      <c r="D75" s="124"/>
      <c r="E75" s="124"/>
      <c r="F75" s="20"/>
      <c r="G75" s="20"/>
      <c r="H75" s="20"/>
      <c r="I75" s="64"/>
      <c r="L75" s="129">
        <v>14</v>
      </c>
      <c r="M75" s="132">
        <v>200</v>
      </c>
      <c r="N75" s="132">
        <v>100</v>
      </c>
      <c r="O75" s="132">
        <v>50</v>
      </c>
      <c r="P75" s="132">
        <v>50</v>
      </c>
      <c r="Q75" s="133">
        <v>50</v>
      </c>
      <c r="R75" s="235"/>
      <c r="S75" s="235"/>
      <c r="T75" s="235"/>
      <c r="U75" s="235"/>
      <c r="V75" s="235"/>
    </row>
    <row r="76" spans="2:22" ht="15.95" customHeight="1" thickBot="1" x14ac:dyDescent="0.25">
      <c r="B76" s="20"/>
      <c r="C76" s="20"/>
      <c r="D76" s="124"/>
      <c r="E76" s="124"/>
      <c r="F76" s="20"/>
      <c r="G76" s="20"/>
      <c r="H76" s="20"/>
      <c r="I76" s="64"/>
      <c r="L76" s="134">
        <v>15</v>
      </c>
      <c r="M76" s="135">
        <v>50</v>
      </c>
      <c r="N76" s="135">
        <v>50</v>
      </c>
      <c r="O76" s="135">
        <v>50</v>
      </c>
      <c r="P76" s="135">
        <v>50</v>
      </c>
      <c r="Q76" s="136">
        <v>50</v>
      </c>
      <c r="R76" s="235"/>
      <c r="S76" s="235"/>
      <c r="T76" s="235"/>
      <c r="U76" s="235"/>
      <c r="V76" s="235"/>
    </row>
    <row r="77" spans="2:22" ht="15.95" customHeight="1" x14ac:dyDescent="0.2">
      <c r="B77" s="20"/>
      <c r="C77" s="20"/>
      <c r="D77" s="124"/>
      <c r="E77" s="124"/>
      <c r="F77" s="20"/>
      <c r="G77" s="20"/>
      <c r="H77" s="20"/>
      <c r="I77" s="64"/>
    </row>
    <row r="78" spans="2:22" ht="123.95" customHeight="1" x14ac:dyDescent="0.2"/>
    <row r="79" spans="2:22" ht="15.95" customHeight="1" x14ac:dyDescent="0.2"/>
    <row r="80" spans="2:22" ht="15.95" customHeight="1" x14ac:dyDescent="0.2"/>
    <row r="81" spans="2:22" ht="15.95" customHeight="1" thickBot="1" x14ac:dyDescent="0.35">
      <c r="B81" s="495" t="s">
        <v>282</v>
      </c>
      <c r="C81" s="495"/>
      <c r="D81" s="495"/>
      <c r="E81" s="495"/>
      <c r="F81" s="495"/>
    </row>
    <row r="82" spans="2:22" ht="15.95" customHeight="1" thickBot="1" x14ac:dyDescent="0.3">
      <c r="B82" s="15" t="s">
        <v>68</v>
      </c>
      <c r="C82" s="16" t="s">
        <v>69</v>
      </c>
      <c r="D82" s="149" t="s">
        <v>151</v>
      </c>
      <c r="E82" s="16" t="s">
        <v>70</v>
      </c>
      <c r="F82" s="17" t="s">
        <v>71</v>
      </c>
    </row>
    <row r="83" spans="2:22" ht="21" thickTop="1" thickBot="1" x14ac:dyDescent="0.35">
      <c r="B83" s="404">
        <f>MIN(M86:Q100)</f>
        <v>50</v>
      </c>
      <c r="C83" s="399">
        <f>MAX(M86:Q100)</f>
        <v>200</v>
      </c>
      <c r="D83" s="405">
        <f>AVERAGE(M86:Q100)</f>
        <v>78</v>
      </c>
      <c r="E83" s="406">
        <f>C83-B83</f>
        <v>150</v>
      </c>
      <c r="F83" s="401">
        <f>_xlfn.STDEV.P(M86:Q100)</f>
        <v>39.361571784334693</v>
      </c>
      <c r="G83" s="20"/>
      <c r="H83" s="20"/>
      <c r="I83" s="64"/>
      <c r="K83" s="551" t="s">
        <v>283</v>
      </c>
      <c r="L83" s="551"/>
      <c r="M83" s="551"/>
      <c r="N83" s="551"/>
      <c r="O83" s="551"/>
      <c r="P83" s="551"/>
      <c r="Q83" s="551"/>
      <c r="R83" s="551"/>
      <c r="S83" s="551"/>
      <c r="T83" s="239"/>
      <c r="U83" s="239"/>
      <c r="V83" s="239"/>
    </row>
    <row r="84" spans="2:22" ht="17.25" thickBot="1" x14ac:dyDescent="0.3">
      <c r="B84" s="402" t="s">
        <v>450</v>
      </c>
      <c r="C84" s="395">
        <v>300</v>
      </c>
      <c r="D84" s="403"/>
      <c r="E84" s="403"/>
      <c r="F84" s="388">
        <v>80</v>
      </c>
      <c r="G84" s="20"/>
      <c r="H84" s="20"/>
      <c r="I84" s="64"/>
      <c r="L84" s="483" t="s">
        <v>114</v>
      </c>
      <c r="M84" s="477" t="s">
        <v>156</v>
      </c>
      <c r="N84" s="478"/>
      <c r="O84" s="478"/>
      <c r="P84" s="478"/>
      <c r="Q84" s="479"/>
      <c r="R84" s="23"/>
      <c r="S84" s="23"/>
      <c r="T84" s="23"/>
      <c r="U84" s="23"/>
      <c r="V84" s="23"/>
    </row>
    <row r="85" spans="2:22" ht="15.95" customHeight="1" thickBot="1" x14ac:dyDescent="0.3">
      <c r="G85" s="20"/>
      <c r="H85" s="20"/>
      <c r="I85" s="64"/>
      <c r="L85" s="484"/>
      <c r="M85" s="127">
        <v>1</v>
      </c>
      <c r="N85" s="127">
        <v>2</v>
      </c>
      <c r="O85" s="127">
        <v>3</v>
      </c>
      <c r="P85" s="127">
        <v>4</v>
      </c>
      <c r="Q85" s="128">
        <v>5</v>
      </c>
      <c r="R85" s="236"/>
      <c r="S85" s="236"/>
      <c r="T85" s="236"/>
      <c r="U85" s="236"/>
      <c r="V85" s="236"/>
    </row>
    <row r="86" spans="2:22" ht="15.95" customHeight="1" thickTop="1" x14ac:dyDescent="0.2">
      <c r="B86" s="20"/>
      <c r="C86" s="20"/>
      <c r="D86" s="124"/>
      <c r="E86" s="124"/>
      <c r="F86" s="20"/>
      <c r="G86" s="20"/>
      <c r="H86" s="20"/>
      <c r="I86" s="64"/>
      <c r="L86" s="129">
        <v>1</v>
      </c>
      <c r="M86" s="130">
        <v>50</v>
      </c>
      <c r="N86" s="130">
        <v>50</v>
      </c>
      <c r="O86" s="130">
        <v>50</v>
      </c>
      <c r="P86" s="130">
        <v>50</v>
      </c>
      <c r="Q86" s="131">
        <v>50</v>
      </c>
      <c r="R86" s="235"/>
      <c r="S86" s="235"/>
      <c r="T86" s="235"/>
      <c r="U86" s="235"/>
      <c r="V86" s="235"/>
    </row>
    <row r="87" spans="2:22" ht="15.95" customHeight="1" x14ac:dyDescent="0.2">
      <c r="B87" s="20"/>
      <c r="C87" s="20"/>
      <c r="D87" s="124"/>
      <c r="E87" s="124"/>
      <c r="F87" s="20"/>
      <c r="G87" s="20"/>
      <c r="H87" s="20"/>
      <c r="I87" s="64"/>
      <c r="L87" s="129">
        <v>2</v>
      </c>
      <c r="M87" s="132">
        <v>50</v>
      </c>
      <c r="N87" s="132">
        <v>50</v>
      </c>
      <c r="O87" s="132">
        <v>50</v>
      </c>
      <c r="P87" s="132">
        <v>50</v>
      </c>
      <c r="Q87" s="133">
        <v>50</v>
      </c>
      <c r="R87" s="235"/>
      <c r="S87" s="235"/>
      <c r="T87" s="235"/>
      <c r="U87" s="235"/>
      <c r="V87" s="235"/>
    </row>
    <row r="88" spans="2:22" ht="15.95" customHeight="1" x14ac:dyDescent="0.2">
      <c r="B88" s="20"/>
      <c r="C88" s="20"/>
      <c r="D88" s="124"/>
      <c r="E88" s="124"/>
      <c r="F88" s="20"/>
      <c r="G88" s="20"/>
      <c r="H88" s="20"/>
      <c r="I88" s="64"/>
      <c r="L88" s="129">
        <v>3</v>
      </c>
      <c r="M88" s="132">
        <v>50</v>
      </c>
      <c r="N88" s="132">
        <v>50</v>
      </c>
      <c r="O88" s="132">
        <v>50</v>
      </c>
      <c r="P88" s="132">
        <v>50</v>
      </c>
      <c r="Q88" s="133">
        <v>50</v>
      </c>
      <c r="R88" s="235"/>
      <c r="S88" s="235"/>
      <c r="T88" s="235"/>
      <c r="U88" s="235"/>
      <c r="V88" s="235"/>
    </row>
    <row r="89" spans="2:22" ht="15.95" customHeight="1" x14ac:dyDescent="0.2">
      <c r="B89" s="20"/>
      <c r="C89" s="20"/>
      <c r="D89" s="124"/>
      <c r="E89" s="124"/>
      <c r="F89" s="20"/>
      <c r="G89" s="20"/>
      <c r="H89" s="20"/>
      <c r="I89" s="64"/>
      <c r="L89" s="129">
        <v>4</v>
      </c>
      <c r="M89" s="132">
        <v>50</v>
      </c>
      <c r="N89" s="132">
        <v>50</v>
      </c>
      <c r="O89" s="132">
        <v>50</v>
      </c>
      <c r="P89" s="132">
        <v>100</v>
      </c>
      <c r="Q89" s="133">
        <v>50</v>
      </c>
      <c r="R89" s="235"/>
      <c r="S89" s="235"/>
      <c r="T89" s="235"/>
      <c r="U89" s="235"/>
      <c r="V89" s="235"/>
    </row>
    <row r="90" spans="2:22" ht="15.95" customHeight="1" x14ac:dyDescent="0.2">
      <c r="B90" s="20"/>
      <c r="C90" s="20"/>
      <c r="D90" s="124"/>
      <c r="E90" s="124"/>
      <c r="F90" s="20"/>
      <c r="G90" s="20"/>
      <c r="H90" s="20"/>
      <c r="I90" s="64"/>
      <c r="L90" s="129">
        <v>5</v>
      </c>
      <c r="M90" s="132">
        <v>100</v>
      </c>
      <c r="N90" s="132">
        <v>100</v>
      </c>
      <c r="O90" s="132">
        <v>50</v>
      </c>
      <c r="P90" s="132">
        <v>100</v>
      </c>
      <c r="Q90" s="133">
        <v>100</v>
      </c>
      <c r="R90" s="235"/>
      <c r="S90" s="235"/>
      <c r="T90" s="235"/>
      <c r="U90" s="235"/>
      <c r="V90" s="235"/>
    </row>
    <row r="91" spans="2:22" ht="15.95" customHeight="1" x14ac:dyDescent="0.2">
      <c r="B91" s="20"/>
      <c r="C91" s="20"/>
      <c r="D91" s="124"/>
      <c r="E91" s="124"/>
      <c r="F91" s="20"/>
      <c r="G91" s="20"/>
      <c r="H91" s="20"/>
      <c r="I91" s="64"/>
      <c r="L91" s="129">
        <v>6</v>
      </c>
      <c r="M91" s="132">
        <v>100</v>
      </c>
      <c r="N91" s="132">
        <v>100</v>
      </c>
      <c r="O91" s="132">
        <v>50</v>
      </c>
      <c r="P91" s="132">
        <v>150</v>
      </c>
      <c r="Q91" s="133">
        <v>50</v>
      </c>
      <c r="R91" s="235"/>
      <c r="S91" s="235"/>
      <c r="T91" s="235"/>
      <c r="U91" s="235"/>
      <c r="V91" s="235"/>
    </row>
    <row r="92" spans="2:22" ht="15.95" customHeight="1" x14ac:dyDescent="0.2">
      <c r="B92" s="20"/>
      <c r="C92" s="20"/>
      <c r="D92" s="124"/>
      <c r="E92" s="124"/>
      <c r="F92" s="20"/>
      <c r="G92" s="20"/>
      <c r="H92" s="20"/>
      <c r="I92" s="64"/>
      <c r="L92" s="129">
        <v>7</v>
      </c>
      <c r="M92" s="132">
        <v>200</v>
      </c>
      <c r="N92" s="132">
        <v>150</v>
      </c>
      <c r="O92" s="132">
        <v>100</v>
      </c>
      <c r="P92" s="132">
        <v>150</v>
      </c>
      <c r="Q92" s="133">
        <v>100</v>
      </c>
      <c r="R92" s="235"/>
      <c r="S92" s="235"/>
      <c r="T92" s="235"/>
      <c r="U92" s="235"/>
      <c r="V92" s="235"/>
    </row>
    <row r="93" spans="2:22" ht="15.95" customHeight="1" x14ac:dyDescent="0.2">
      <c r="B93" s="20"/>
      <c r="C93" s="20"/>
      <c r="D93" s="124"/>
      <c r="E93" s="124"/>
      <c r="F93" s="20"/>
      <c r="G93" s="20"/>
      <c r="H93" s="20"/>
      <c r="I93" s="64"/>
      <c r="L93" s="129">
        <v>8</v>
      </c>
      <c r="M93" s="132">
        <v>150</v>
      </c>
      <c r="N93" s="132">
        <v>100</v>
      </c>
      <c r="O93" s="132">
        <v>50</v>
      </c>
      <c r="P93" s="132">
        <v>150</v>
      </c>
      <c r="Q93" s="133">
        <v>100</v>
      </c>
      <c r="R93" s="235"/>
      <c r="S93" s="235"/>
      <c r="T93" s="235"/>
      <c r="U93" s="235"/>
      <c r="V93" s="235"/>
    </row>
    <row r="94" spans="2:22" ht="15.95" customHeight="1" x14ac:dyDescent="0.2">
      <c r="B94" s="20"/>
      <c r="C94" s="20"/>
      <c r="D94" s="124"/>
      <c r="E94" s="124"/>
      <c r="F94" s="20"/>
      <c r="G94" s="20"/>
      <c r="H94" s="20"/>
      <c r="I94" s="64"/>
      <c r="L94" s="129">
        <v>9</v>
      </c>
      <c r="M94" s="132">
        <v>150</v>
      </c>
      <c r="N94" s="132">
        <v>150</v>
      </c>
      <c r="O94" s="132">
        <v>50</v>
      </c>
      <c r="P94" s="132">
        <v>150</v>
      </c>
      <c r="Q94" s="133">
        <v>50</v>
      </c>
      <c r="R94" s="235"/>
      <c r="S94" s="235"/>
      <c r="T94" s="235"/>
      <c r="U94" s="235"/>
      <c r="V94" s="235"/>
    </row>
    <row r="95" spans="2:22" ht="15.95" customHeight="1" x14ac:dyDescent="0.2">
      <c r="B95" s="20"/>
      <c r="C95" s="20"/>
      <c r="D95" s="124"/>
      <c r="E95" s="124"/>
      <c r="F95" s="20"/>
      <c r="G95" s="20"/>
      <c r="H95" s="20"/>
      <c r="I95" s="64"/>
      <c r="L95" s="129">
        <v>10</v>
      </c>
      <c r="M95" s="132">
        <v>150</v>
      </c>
      <c r="N95" s="132">
        <v>100</v>
      </c>
      <c r="O95" s="132">
        <v>50</v>
      </c>
      <c r="P95" s="132">
        <v>150</v>
      </c>
      <c r="Q95" s="133">
        <v>50</v>
      </c>
      <c r="R95" s="235"/>
      <c r="S95" s="235"/>
      <c r="T95" s="235"/>
      <c r="U95" s="235"/>
      <c r="V95" s="235"/>
    </row>
    <row r="96" spans="2:22" ht="15.95" customHeight="1" x14ac:dyDescent="0.2">
      <c r="B96" s="20"/>
      <c r="C96" s="20"/>
      <c r="D96" s="124"/>
      <c r="E96" s="124"/>
      <c r="F96" s="20"/>
      <c r="G96" s="20"/>
      <c r="H96" s="20"/>
      <c r="I96" s="64"/>
      <c r="L96" s="129">
        <v>11</v>
      </c>
      <c r="M96" s="132">
        <v>100</v>
      </c>
      <c r="N96" s="132">
        <v>50</v>
      </c>
      <c r="O96" s="132">
        <v>50</v>
      </c>
      <c r="P96" s="132">
        <v>150</v>
      </c>
      <c r="Q96" s="133">
        <v>50</v>
      </c>
      <c r="R96" s="235"/>
      <c r="S96" s="235"/>
      <c r="T96" s="235"/>
      <c r="U96" s="235"/>
      <c r="V96" s="235"/>
    </row>
    <row r="97" spans="2:22" ht="15.95" customHeight="1" x14ac:dyDescent="0.2">
      <c r="B97" s="20"/>
      <c r="C97" s="20"/>
      <c r="D97" s="124"/>
      <c r="E97" s="124"/>
      <c r="F97" s="20"/>
      <c r="G97" s="20"/>
      <c r="H97" s="20"/>
      <c r="I97" s="64"/>
      <c r="L97" s="129">
        <v>12</v>
      </c>
      <c r="M97" s="132">
        <v>100</v>
      </c>
      <c r="N97" s="132">
        <v>50</v>
      </c>
      <c r="O97" s="132">
        <v>50</v>
      </c>
      <c r="P97" s="132">
        <v>50</v>
      </c>
      <c r="Q97" s="133">
        <v>50</v>
      </c>
      <c r="R97" s="235"/>
      <c r="S97" s="235"/>
      <c r="T97" s="235"/>
      <c r="U97" s="235"/>
      <c r="V97" s="235"/>
    </row>
    <row r="98" spans="2:22" ht="15.95" customHeight="1" x14ac:dyDescent="0.2">
      <c r="B98" s="20"/>
      <c r="C98" s="20"/>
      <c r="D98" s="124"/>
      <c r="E98" s="124"/>
      <c r="F98" s="20"/>
      <c r="G98" s="20"/>
      <c r="H98" s="20"/>
      <c r="I98" s="64"/>
      <c r="L98" s="129">
        <v>13</v>
      </c>
      <c r="M98" s="132">
        <v>100</v>
      </c>
      <c r="N98" s="132">
        <v>100</v>
      </c>
      <c r="O98" s="132">
        <v>50</v>
      </c>
      <c r="P98" s="132">
        <v>50</v>
      </c>
      <c r="Q98" s="133">
        <v>50</v>
      </c>
      <c r="R98" s="235"/>
      <c r="S98" s="235"/>
      <c r="T98" s="235"/>
      <c r="U98" s="235"/>
      <c r="V98" s="235"/>
    </row>
    <row r="99" spans="2:22" ht="15.95" customHeight="1" x14ac:dyDescent="0.2">
      <c r="B99" s="20"/>
      <c r="C99" s="20"/>
      <c r="D99" s="124"/>
      <c r="E99" s="124"/>
      <c r="F99" s="20"/>
      <c r="G99" s="20"/>
      <c r="H99" s="20"/>
      <c r="I99" s="64"/>
      <c r="L99" s="129">
        <v>14</v>
      </c>
      <c r="M99" s="132">
        <v>100</v>
      </c>
      <c r="N99" s="132">
        <v>50</v>
      </c>
      <c r="O99" s="132">
        <v>50</v>
      </c>
      <c r="P99" s="132">
        <v>50</v>
      </c>
      <c r="Q99" s="133">
        <v>50</v>
      </c>
      <c r="R99" s="235"/>
      <c r="S99" s="235"/>
      <c r="T99" s="235"/>
      <c r="U99" s="235"/>
      <c r="V99" s="235"/>
    </row>
    <row r="100" spans="2:22" ht="15.95" customHeight="1" thickBot="1" x14ac:dyDescent="0.25">
      <c r="B100" s="20"/>
      <c r="C100" s="20"/>
      <c r="D100" s="124"/>
      <c r="E100" s="124"/>
      <c r="F100" s="20"/>
      <c r="G100" s="20"/>
      <c r="H100" s="20"/>
      <c r="I100" s="64"/>
      <c r="L100" s="134">
        <v>15</v>
      </c>
      <c r="M100" s="135">
        <v>50</v>
      </c>
      <c r="N100" s="135">
        <v>50</v>
      </c>
      <c r="O100" s="135">
        <v>50</v>
      </c>
      <c r="P100" s="135">
        <v>50</v>
      </c>
      <c r="Q100" s="136">
        <v>50</v>
      </c>
      <c r="R100" s="235"/>
      <c r="S100" s="235"/>
      <c r="T100" s="235"/>
      <c r="U100" s="235"/>
      <c r="V100" s="235"/>
    </row>
    <row r="101" spans="2:22" ht="15.95" customHeight="1" x14ac:dyDescent="0.2">
      <c r="B101" s="20"/>
      <c r="C101" s="20"/>
      <c r="D101" s="124"/>
      <c r="E101" s="124"/>
      <c r="F101" s="20"/>
      <c r="G101" s="20"/>
      <c r="H101" s="20"/>
      <c r="I101" s="64"/>
    </row>
    <row r="102" spans="2:22" ht="123.95" customHeight="1" x14ac:dyDescent="0.2"/>
    <row r="105" spans="2:22" ht="19.5" x14ac:dyDescent="0.2">
      <c r="B105" s="554" t="s">
        <v>220</v>
      </c>
      <c r="C105" s="554"/>
      <c r="D105" s="554"/>
      <c r="E105" s="554"/>
      <c r="F105" s="554"/>
      <c r="G105" s="174"/>
    </row>
    <row r="106" spans="2:22" ht="20.100000000000001" customHeight="1" thickBot="1" x14ac:dyDescent="0.25">
      <c r="C106" s="414"/>
      <c r="D106" s="414"/>
      <c r="E106" s="414"/>
      <c r="F106" s="582" t="s">
        <v>462</v>
      </c>
      <c r="G106" s="174"/>
    </row>
    <row r="107" spans="2:22" ht="17.25" thickBot="1" x14ac:dyDescent="0.3">
      <c r="B107" s="186" t="s">
        <v>47</v>
      </c>
      <c r="C107" s="362" t="s">
        <v>217</v>
      </c>
      <c r="D107" s="362" t="s">
        <v>218</v>
      </c>
      <c r="E107" s="188" t="s">
        <v>219</v>
      </c>
      <c r="F107" s="329" t="s">
        <v>452</v>
      </c>
      <c r="G107" s="236"/>
      <c r="J107" s="165"/>
      <c r="K107" s="41" t="s">
        <v>68</v>
      </c>
      <c r="L107" s="41" t="s">
        <v>69</v>
      </c>
      <c r="M107" s="149" t="s">
        <v>151</v>
      </c>
      <c r="N107" s="41" t="s">
        <v>70</v>
      </c>
      <c r="O107" s="17" t="s">
        <v>71</v>
      </c>
    </row>
    <row r="108" spans="2:22" s="31" customFormat="1" ht="15.95" customHeight="1" thickTop="1" thickBot="1" x14ac:dyDescent="0.3">
      <c r="B108" s="43">
        <v>1</v>
      </c>
      <c r="C108" s="168">
        <v>5.4</v>
      </c>
      <c r="D108" s="408">
        <v>16.97</v>
      </c>
      <c r="E108" s="382">
        <f>'Gas Volume 1'!C90+'Gas Volume 2'!C104+'Doublet 12'!C108</f>
        <v>17.395000000000003</v>
      </c>
      <c r="F108" s="426" t="str">
        <f>IF(OR(D108&lt;$K$111,D108&gt;$L$111),D108-$M$109,"ok")</f>
        <v>ok</v>
      </c>
      <c r="G108" s="34"/>
      <c r="J108" s="51" t="s">
        <v>214</v>
      </c>
      <c r="K108" s="396">
        <f>MIN(C108:C126)</f>
        <v>5.3</v>
      </c>
      <c r="L108" s="396">
        <f>MAX(C108:C126)</f>
        <v>5.4</v>
      </c>
      <c r="M108" s="396">
        <f>AVERAGE(C108:C126)</f>
        <v>5.3447368421052621</v>
      </c>
      <c r="N108" s="396">
        <f>L108-K108</f>
        <v>0.10000000000000053</v>
      </c>
      <c r="O108" s="397">
        <f>_xlfn.STDEV.P(C108:C126)</f>
        <v>4.2595826463786117E-2</v>
      </c>
    </row>
    <row r="109" spans="2:22" s="31" customFormat="1" ht="15.95" customHeight="1" thickTop="1" thickBot="1" x14ac:dyDescent="0.3">
      <c r="B109" s="43">
        <v>2</v>
      </c>
      <c r="C109" s="168">
        <v>5.3</v>
      </c>
      <c r="D109" s="394">
        <v>17.02</v>
      </c>
      <c r="E109" s="168">
        <f>'Gas Volume 1'!C91+'Gas Volume 2'!C105+'Doublet 12'!C109</f>
        <v>17.400000000000002</v>
      </c>
      <c r="F109" s="426" t="str">
        <f t="shared" ref="F109:F126" si="0">IF(OR(D109&lt;$K$111,D109&gt;$L$111),D109-$M$109,"ok")</f>
        <v>ok</v>
      </c>
      <c r="G109" s="34"/>
      <c r="J109" s="185" t="s">
        <v>215</v>
      </c>
      <c r="K109" s="73">
        <f>MIN(D108:D126)</f>
        <v>16.899999999999999</v>
      </c>
      <c r="L109" s="73">
        <f>MAX(D108:D126)</f>
        <v>17.12</v>
      </c>
      <c r="M109" s="73">
        <f>AVERAGE(D108:D126)</f>
        <v>17.024210526315787</v>
      </c>
      <c r="N109" s="73">
        <f>L109-K109</f>
        <v>0.22000000000000242</v>
      </c>
      <c r="O109" s="98">
        <f>_xlfn.STDEV.P(D108:D126)</f>
        <v>5.9499295836053061E-2</v>
      </c>
    </row>
    <row r="110" spans="2:22" s="31" customFormat="1" ht="15.95" customHeight="1" thickTop="1" thickBot="1" x14ac:dyDescent="0.3">
      <c r="B110" s="43">
        <v>3</v>
      </c>
      <c r="C110" s="168">
        <v>5.35</v>
      </c>
      <c r="D110" s="394">
        <v>16.940000000000001</v>
      </c>
      <c r="E110" s="168">
        <f>'Gas Volume 1'!C92+'Gas Volume 2'!C106+'Doublet 12'!C110</f>
        <v>17.14</v>
      </c>
      <c r="F110" s="426">
        <f t="shared" si="0"/>
        <v>-8.4210526315786183E-2</v>
      </c>
      <c r="G110" s="34"/>
      <c r="J110" s="409" t="s">
        <v>216</v>
      </c>
      <c r="K110" s="390">
        <f>MIN(E108:E126)</f>
        <v>17.14</v>
      </c>
      <c r="L110" s="390">
        <f>MAX(E108:E126)</f>
        <v>17.450000000000003</v>
      </c>
      <c r="M110" s="390">
        <f>AVERAGE(E108:E126)</f>
        <v>17.270526315789475</v>
      </c>
      <c r="N110" s="390">
        <f>L110-K110</f>
        <v>0.31000000000000227</v>
      </c>
      <c r="O110" s="370">
        <f>_xlfn.STDEV.P(E108:E126)</f>
        <v>8.2364637545524727E-2</v>
      </c>
    </row>
    <row r="111" spans="2:22" s="31" customFormat="1" ht="15.95" customHeight="1" thickTop="1" thickBot="1" x14ac:dyDescent="0.3">
      <c r="B111" s="43">
        <v>4</v>
      </c>
      <c r="C111" s="168">
        <v>5.3</v>
      </c>
      <c r="D111" s="394">
        <v>16.940000000000001</v>
      </c>
      <c r="E111" s="168">
        <f>'Gas Volume 1'!C93+'Gas Volume 2'!C107+'Doublet 12'!C111</f>
        <v>17.14</v>
      </c>
      <c r="F111" s="426">
        <f t="shared" si="0"/>
        <v>-8.4210526315786183E-2</v>
      </c>
      <c r="G111" s="34"/>
      <c r="J111" s="410" t="s">
        <v>453</v>
      </c>
      <c r="K111" s="411">
        <f>M109-0.08</f>
        <v>16.944210526315789</v>
      </c>
      <c r="L111" s="411">
        <f>M109+0.08</f>
        <v>17.104210526315786</v>
      </c>
      <c r="M111" s="411"/>
      <c r="N111" s="411"/>
      <c r="O111" s="412">
        <v>80</v>
      </c>
    </row>
    <row r="112" spans="2:22" s="31" customFormat="1" ht="15.95" customHeight="1" thickTop="1" thickBot="1" x14ac:dyDescent="0.3">
      <c r="B112" s="43">
        <v>5</v>
      </c>
      <c r="C112" s="168">
        <v>5.3</v>
      </c>
      <c r="D112" s="394">
        <v>17</v>
      </c>
      <c r="E112" s="168">
        <f>'Gas Volume 1'!C94+'Gas Volume 2'!C108+'Doublet 12'!C112</f>
        <v>17.245000000000001</v>
      </c>
      <c r="F112" s="426" t="str">
        <f t="shared" si="0"/>
        <v>ok</v>
      </c>
      <c r="G112" s="34"/>
      <c r="J112" s="69"/>
    </row>
    <row r="113" spans="2:7" s="31" customFormat="1" ht="15.95" customHeight="1" thickTop="1" thickBot="1" x14ac:dyDescent="0.3">
      <c r="B113" s="43">
        <v>6</v>
      </c>
      <c r="C113" s="168">
        <v>5.4</v>
      </c>
      <c r="D113" s="394">
        <v>17.07</v>
      </c>
      <c r="E113" s="168">
        <f>'Gas Volume 1'!C95+'Gas Volume 2'!C109+'Doublet 12'!C113</f>
        <v>17.450000000000003</v>
      </c>
      <c r="F113" s="426" t="str">
        <f t="shared" si="0"/>
        <v>ok</v>
      </c>
      <c r="G113" s="34"/>
    </row>
    <row r="114" spans="2:7" s="31" customFormat="1" ht="15.95" customHeight="1" thickTop="1" thickBot="1" x14ac:dyDescent="0.3">
      <c r="B114" s="43">
        <v>7</v>
      </c>
      <c r="C114" s="168">
        <v>5.35</v>
      </c>
      <c r="D114" s="394">
        <v>16.989999999999998</v>
      </c>
      <c r="E114" s="168">
        <f>'Gas Volume 1'!C96+'Gas Volume 2'!C110+'Doublet 12'!C114</f>
        <v>17.25</v>
      </c>
      <c r="F114" s="426" t="str">
        <f t="shared" si="0"/>
        <v>ok</v>
      </c>
      <c r="G114" s="34"/>
    </row>
    <row r="115" spans="2:7" s="31" customFormat="1" ht="15.95" customHeight="1" thickTop="1" thickBot="1" x14ac:dyDescent="0.3">
      <c r="B115" s="43">
        <v>8</v>
      </c>
      <c r="C115" s="168">
        <v>5.3</v>
      </c>
      <c r="D115" s="394">
        <v>17.12</v>
      </c>
      <c r="E115" s="168">
        <f>'Gas Volume 1'!C97+'Gas Volume 2'!C111+'Doublet 12'!C115</f>
        <v>17.2</v>
      </c>
      <c r="F115" s="426">
        <f t="shared" si="0"/>
        <v>9.5789473684213533E-2</v>
      </c>
      <c r="G115" s="34"/>
    </row>
    <row r="116" spans="2:7" s="31" customFormat="1" ht="15.95" customHeight="1" thickTop="1" thickBot="1" x14ac:dyDescent="0.3">
      <c r="B116" s="43">
        <v>9</v>
      </c>
      <c r="C116" s="168">
        <v>5.4</v>
      </c>
      <c r="D116" s="394">
        <v>16.899999999999999</v>
      </c>
      <c r="E116" s="168">
        <f>'Gas Volume 1'!C98+'Gas Volume 2'!C112+'Doublet 12'!C116</f>
        <v>17.274999999999999</v>
      </c>
      <c r="F116" s="426">
        <f t="shared" si="0"/>
        <v>-0.12421052631578888</v>
      </c>
      <c r="G116" s="34"/>
    </row>
    <row r="117" spans="2:7" s="31" customFormat="1" ht="15.95" customHeight="1" thickTop="1" thickBot="1" x14ac:dyDescent="0.3">
      <c r="B117" s="43">
        <v>10</v>
      </c>
      <c r="C117" s="168">
        <v>5.4</v>
      </c>
      <c r="D117" s="394">
        <v>17.079999999999998</v>
      </c>
      <c r="E117" s="168">
        <f>'Gas Volume 1'!C99+'Gas Volume 2'!C113+'Doublet 12'!C117</f>
        <v>17.310000000000002</v>
      </c>
      <c r="F117" s="426" t="str">
        <f t="shared" si="0"/>
        <v>ok</v>
      </c>
      <c r="G117" s="34"/>
    </row>
    <row r="118" spans="2:7" s="31" customFormat="1" ht="15.95" customHeight="1" thickTop="1" thickBot="1" x14ac:dyDescent="0.3">
      <c r="B118" s="43">
        <v>11</v>
      </c>
      <c r="C118" s="168">
        <v>5.3</v>
      </c>
      <c r="D118" s="394">
        <v>17.09</v>
      </c>
      <c r="E118" s="168">
        <f>'Gas Volume 1'!C100+'Gas Volume 2'!C114+'Doublet 12'!C118</f>
        <v>17.260000000000002</v>
      </c>
      <c r="F118" s="426" t="str">
        <f t="shared" si="0"/>
        <v>ok</v>
      </c>
      <c r="G118" s="34"/>
    </row>
    <row r="119" spans="2:7" s="31" customFormat="1" ht="15.95" customHeight="1" thickTop="1" thickBot="1" x14ac:dyDescent="0.3">
      <c r="B119" s="43">
        <v>12</v>
      </c>
      <c r="C119" s="168">
        <v>5.3</v>
      </c>
      <c r="D119" s="394">
        <v>17.010000000000002</v>
      </c>
      <c r="E119" s="168">
        <f>'Gas Volume 1'!C101+'Gas Volume 2'!C115+'Doublet 12'!C119</f>
        <v>17.18</v>
      </c>
      <c r="F119" s="426" t="str">
        <f t="shared" si="0"/>
        <v>ok</v>
      </c>
      <c r="G119" s="34"/>
    </row>
    <row r="120" spans="2:7" s="31" customFormat="1" ht="15.95" customHeight="1" thickTop="1" thickBot="1" x14ac:dyDescent="0.3">
      <c r="B120" s="43">
        <v>13</v>
      </c>
      <c r="C120" s="168">
        <v>5.3</v>
      </c>
      <c r="D120" s="394">
        <v>16.989999999999998</v>
      </c>
      <c r="E120" s="168">
        <f>'Gas Volume 1'!C102+'Gas Volume 2'!C116+'Doublet 12'!C120</f>
        <v>17.195</v>
      </c>
      <c r="F120" s="426" t="str">
        <f t="shared" si="0"/>
        <v>ok</v>
      </c>
      <c r="G120" s="34"/>
    </row>
    <row r="121" spans="2:7" s="31" customFormat="1" ht="15.95" customHeight="1" thickTop="1" thickBot="1" x14ac:dyDescent="0.3">
      <c r="B121" s="43">
        <v>14</v>
      </c>
      <c r="C121" s="168">
        <v>5.4</v>
      </c>
      <c r="D121" s="394">
        <v>17</v>
      </c>
      <c r="E121" s="168">
        <f>'Gas Volume 1'!C103+'Gas Volume 2'!C117+'Doublet 12'!C121</f>
        <v>17.3</v>
      </c>
      <c r="F121" s="426" t="str">
        <f t="shared" si="0"/>
        <v>ok</v>
      </c>
      <c r="G121" s="34"/>
    </row>
    <row r="122" spans="2:7" s="31" customFormat="1" ht="15.95" customHeight="1" thickTop="1" thickBot="1" x14ac:dyDescent="0.3">
      <c r="B122" s="43">
        <v>15</v>
      </c>
      <c r="C122" s="168">
        <v>5.3</v>
      </c>
      <c r="D122" s="394">
        <v>17.03</v>
      </c>
      <c r="E122" s="168">
        <f>'Gas Volume 1'!C104+'Gas Volume 2'!C118+'Doublet 12'!C122</f>
        <v>17.205000000000002</v>
      </c>
      <c r="F122" s="426" t="str">
        <f t="shared" si="0"/>
        <v>ok</v>
      </c>
      <c r="G122" s="34"/>
    </row>
    <row r="123" spans="2:7" s="31" customFormat="1" ht="15.95" customHeight="1" thickTop="1" thickBot="1" x14ac:dyDescent="0.3">
      <c r="B123" s="43">
        <v>16</v>
      </c>
      <c r="C123" s="168">
        <v>5.35</v>
      </c>
      <c r="D123" s="394">
        <v>17.07</v>
      </c>
      <c r="E123" s="168">
        <f>'Gas Volume 1'!C105+'Gas Volume 2'!C119+'Doublet 12'!C123</f>
        <v>17.310000000000002</v>
      </c>
      <c r="F123" s="426" t="str">
        <f t="shared" si="0"/>
        <v>ok</v>
      </c>
      <c r="G123" s="34"/>
    </row>
    <row r="124" spans="2:7" s="31" customFormat="1" ht="15.95" customHeight="1" thickTop="1" thickBot="1" x14ac:dyDescent="0.3">
      <c r="B124" s="43">
        <v>17</v>
      </c>
      <c r="C124" s="168">
        <v>5.35</v>
      </c>
      <c r="D124" s="394">
        <v>17.079999999999998</v>
      </c>
      <c r="E124" s="168">
        <f>'Gas Volume 1'!C106+'Gas Volume 2'!C120+'Doublet 12'!C124</f>
        <v>17.285</v>
      </c>
      <c r="F124" s="426" t="str">
        <f t="shared" si="0"/>
        <v>ok</v>
      </c>
      <c r="G124" s="34"/>
    </row>
    <row r="125" spans="2:7" s="31" customFormat="1" ht="15.95" customHeight="1" thickTop="1" thickBot="1" x14ac:dyDescent="0.3">
      <c r="B125" s="43">
        <v>18</v>
      </c>
      <c r="C125" s="168">
        <v>5.4</v>
      </c>
      <c r="D125" s="394">
        <v>17.100000000000001</v>
      </c>
      <c r="E125" s="168">
        <f>'Gas Volume 1'!C107+'Gas Volume 2'!C121+'Doublet 12'!C125</f>
        <v>17.305</v>
      </c>
      <c r="F125" s="426" t="str">
        <f t="shared" si="0"/>
        <v>ok</v>
      </c>
      <c r="G125" s="34"/>
    </row>
    <row r="126" spans="2:7" s="31" customFormat="1" ht="15.95" customHeight="1" thickTop="1" thickBot="1" x14ac:dyDescent="0.3">
      <c r="B126" s="18">
        <v>19</v>
      </c>
      <c r="C126" s="169">
        <v>5.35</v>
      </c>
      <c r="D126" s="233">
        <v>17.059999999999999</v>
      </c>
      <c r="E126" s="168">
        <f>'Gas Volume 1'!C108+'Gas Volume 2'!C122+'Doublet 12'!C126</f>
        <v>17.295000000000002</v>
      </c>
      <c r="F126" s="426" t="str">
        <f t="shared" si="0"/>
        <v>ok</v>
      </c>
      <c r="G126" s="34"/>
    </row>
    <row r="127" spans="2:7" x14ac:dyDescent="0.2">
      <c r="E127" s="366" t="s">
        <v>451</v>
      </c>
      <c r="F127" s="381">
        <f>19-COUNTIF(F108:F126,"ok")</f>
        <v>4</v>
      </c>
      <c r="G127" s="22"/>
    </row>
    <row r="128" spans="2:7" x14ac:dyDescent="0.2">
      <c r="E128" s="20"/>
      <c r="F128" s="20"/>
      <c r="G128" s="174"/>
    </row>
    <row r="129" spans="7:7" x14ac:dyDescent="0.2">
      <c r="G129" s="174"/>
    </row>
    <row r="130" spans="7:7" x14ac:dyDescent="0.2">
      <c r="G130" s="174"/>
    </row>
  </sheetData>
  <mergeCells count="24">
    <mergeCell ref="L33:L34"/>
    <mergeCell ref="B18:C18"/>
    <mergeCell ref="B19:C19"/>
    <mergeCell ref="B20:C20"/>
    <mergeCell ref="B21:C21"/>
    <mergeCell ref="K32:S32"/>
    <mergeCell ref="M33:Q33"/>
    <mergeCell ref="B27:F27"/>
    <mergeCell ref="C2:D2"/>
    <mergeCell ref="C3:D3"/>
    <mergeCell ref="B14:C14"/>
    <mergeCell ref="B16:C16"/>
    <mergeCell ref="B17:C17"/>
    <mergeCell ref="B15:C15"/>
    <mergeCell ref="C8:D8"/>
    <mergeCell ref="B105:F105"/>
    <mergeCell ref="B54:F54"/>
    <mergeCell ref="B81:F81"/>
    <mergeCell ref="L60:L61"/>
    <mergeCell ref="L84:L85"/>
    <mergeCell ref="K59:S59"/>
    <mergeCell ref="M60:Q60"/>
    <mergeCell ref="K83:S83"/>
    <mergeCell ref="M84:Q84"/>
  </mergeCells>
  <pageMargins left="0.75" right="0.75" top="1" bottom="1" header="0.5" footer="0.5"/>
  <pageSetup orientation="portrait" horizontalDpi="4294967292" verticalDpi="4294967292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tabColor theme="0" tint="-0.249977111117893"/>
  </sheetPr>
  <dimension ref="B1:V122"/>
  <sheetViews>
    <sheetView zoomScale="60" zoomScaleNormal="60" workbookViewId="0">
      <selection activeCell="F123" sqref="F123"/>
    </sheetView>
  </sheetViews>
  <sheetFormatPr baseColWidth="10" defaultColWidth="38.625" defaultRowHeight="15" x14ac:dyDescent="0.2"/>
  <cols>
    <col min="1" max="1" width="3.25" style="14" customWidth="1"/>
    <col min="2" max="2" width="24.375" style="14" customWidth="1"/>
    <col min="3" max="3" width="34.375" style="14" customWidth="1"/>
    <col min="4" max="4" width="28" style="14" customWidth="1"/>
    <col min="5" max="5" width="28.375" style="14" customWidth="1"/>
    <col min="6" max="6" width="39.25" style="14" customWidth="1"/>
    <col min="7" max="7" width="19" style="14" customWidth="1"/>
    <col min="8" max="8" width="11.125" style="14" customWidth="1"/>
    <col min="9" max="9" width="18.375" style="14" customWidth="1"/>
    <col min="10" max="10" width="11.125" style="14" customWidth="1"/>
    <col min="11" max="11" width="11.625" style="14" customWidth="1"/>
    <col min="12" max="12" width="17" style="14" customWidth="1"/>
    <col min="13" max="14" width="6.875" style="14" customWidth="1"/>
    <col min="15" max="15" width="7" style="14" customWidth="1"/>
    <col min="16" max="16" width="6.625" style="14" customWidth="1"/>
    <col min="17" max="17" width="6.875" style="14" customWidth="1"/>
    <col min="18" max="18" width="6" style="14" customWidth="1"/>
    <col min="19" max="22" width="5.375" style="14" customWidth="1"/>
    <col min="23" max="16384" width="38.625" style="14"/>
  </cols>
  <sheetData>
    <row r="1" spans="2:13" ht="15.75" thickBot="1" x14ac:dyDescent="0.25"/>
    <row r="2" spans="2:13" ht="32.1" customHeight="1" x14ac:dyDescent="0.4">
      <c r="C2" s="498" t="s">
        <v>0</v>
      </c>
      <c r="D2" s="500"/>
      <c r="E2" s="137"/>
      <c r="G2" s="108"/>
      <c r="H2" s="108"/>
    </row>
    <row r="3" spans="2:13" ht="21.95" customHeight="1" thickBot="1" x14ac:dyDescent="0.4">
      <c r="C3" s="511" t="s">
        <v>5</v>
      </c>
      <c r="D3" s="513"/>
      <c r="E3" s="109"/>
      <c r="G3" s="109"/>
      <c r="H3" s="109"/>
      <c r="M3" s="3"/>
    </row>
    <row r="4" spans="2:13" ht="21.95" customHeight="1" thickBot="1" x14ac:dyDescent="0.25"/>
    <row r="5" spans="2:13" ht="21.95" customHeight="1" thickBot="1" x14ac:dyDescent="0.4">
      <c r="C5" s="70" t="s">
        <v>2</v>
      </c>
      <c r="D5" s="71">
        <f>'Parts SN'!C5</f>
        <v>4931</v>
      </c>
      <c r="E5" s="62"/>
    </row>
    <row r="6" spans="2:13" ht="21.95" customHeight="1" thickBot="1" x14ac:dyDescent="0.4">
      <c r="C6" s="70" t="s">
        <v>26</v>
      </c>
      <c r="D6" s="71" t="str">
        <f>'Parts SN'!B12</f>
        <v>Doublet 34</v>
      </c>
      <c r="E6" s="62"/>
    </row>
    <row r="7" spans="2:13" ht="15.75" thickBot="1" x14ac:dyDescent="0.25"/>
    <row r="8" spans="2:13" ht="21.95" customHeight="1" thickBot="1" x14ac:dyDescent="0.4">
      <c r="C8" s="548" t="s">
        <v>258</v>
      </c>
      <c r="D8" s="549"/>
    </row>
    <row r="9" spans="2:13" ht="15.95" customHeight="1" x14ac:dyDescent="0.25">
      <c r="C9" s="210" t="s">
        <v>284</v>
      </c>
      <c r="D9" s="211"/>
    </row>
    <row r="10" spans="2:13" ht="15.95" customHeight="1" x14ac:dyDescent="0.25">
      <c r="C10" s="185" t="s">
        <v>285</v>
      </c>
      <c r="D10" s="212"/>
    </row>
    <row r="11" spans="2:13" ht="15.95" customHeight="1" x14ac:dyDescent="0.25">
      <c r="C11" s="185" t="s">
        <v>286</v>
      </c>
      <c r="D11" s="212"/>
    </row>
    <row r="12" spans="2:13" ht="15.95" customHeight="1" thickBot="1" x14ac:dyDescent="0.3">
      <c r="C12" s="170" t="s">
        <v>259</v>
      </c>
      <c r="D12" s="213"/>
    </row>
    <row r="13" spans="2:13" ht="20.25" thickBot="1" x14ac:dyDescent="0.35">
      <c r="B13" s="63"/>
      <c r="C13" s="63"/>
    </row>
    <row r="14" spans="2:13" ht="18.95" customHeight="1" thickBot="1" x14ac:dyDescent="0.3">
      <c r="B14" s="555" t="s">
        <v>63</v>
      </c>
      <c r="C14" s="510"/>
      <c r="D14" s="25" t="s">
        <v>33</v>
      </c>
      <c r="E14" s="25" t="s">
        <v>34</v>
      </c>
      <c r="F14" s="25" t="s">
        <v>35</v>
      </c>
      <c r="G14" s="87" t="s">
        <v>43</v>
      </c>
      <c r="H14" s="20"/>
      <c r="I14" s="20"/>
    </row>
    <row r="15" spans="2:13" ht="15.95" customHeight="1" thickTop="1" x14ac:dyDescent="0.2">
      <c r="B15" s="559" t="s">
        <v>213</v>
      </c>
      <c r="C15" s="560"/>
      <c r="D15" s="168"/>
      <c r="E15" s="168"/>
      <c r="F15" s="312" t="s">
        <v>319</v>
      </c>
      <c r="G15" s="115" t="s">
        <v>44</v>
      </c>
      <c r="H15" s="20"/>
      <c r="I15" s="20"/>
    </row>
    <row r="16" spans="2:13" ht="15.95" customHeight="1" x14ac:dyDescent="0.2">
      <c r="B16" s="556" t="s">
        <v>212</v>
      </c>
      <c r="C16" s="472"/>
      <c r="D16" s="162"/>
      <c r="E16" s="162"/>
      <c r="F16" s="312" t="s">
        <v>319</v>
      </c>
      <c r="G16" s="115" t="s">
        <v>39</v>
      </c>
      <c r="H16" s="20"/>
      <c r="I16" s="20"/>
    </row>
    <row r="17" spans="2:22" ht="15.95" customHeight="1" x14ac:dyDescent="0.25">
      <c r="B17" s="557" t="s">
        <v>275</v>
      </c>
      <c r="C17" s="558"/>
      <c r="D17" s="156"/>
      <c r="E17" s="435">
        <v>42430</v>
      </c>
      <c r="F17" s="312" t="s">
        <v>319</v>
      </c>
      <c r="G17" s="113" t="s">
        <v>40</v>
      </c>
      <c r="I17" s="34"/>
      <c r="J17" s="202"/>
    </row>
    <row r="18" spans="2:22" ht="15.95" customHeight="1" x14ac:dyDescent="0.25">
      <c r="B18" s="557" t="s">
        <v>276</v>
      </c>
      <c r="C18" s="558"/>
      <c r="D18" s="156"/>
      <c r="E18" s="435">
        <v>42430</v>
      </c>
      <c r="F18" s="312" t="s">
        <v>319</v>
      </c>
      <c r="G18" s="113" t="s">
        <v>41</v>
      </c>
      <c r="I18" s="34"/>
      <c r="J18" s="202"/>
    </row>
    <row r="19" spans="2:22" ht="15.95" customHeight="1" x14ac:dyDescent="0.25">
      <c r="B19" s="561" t="s">
        <v>277</v>
      </c>
      <c r="C19" s="562"/>
      <c r="D19" s="156"/>
      <c r="E19" s="435">
        <v>42430</v>
      </c>
      <c r="F19" s="312" t="s">
        <v>319</v>
      </c>
      <c r="G19" s="78" t="s">
        <v>42</v>
      </c>
      <c r="I19" s="34"/>
      <c r="J19" s="202"/>
    </row>
    <row r="20" spans="2:22" ht="15.95" customHeight="1" x14ac:dyDescent="0.25">
      <c r="B20" s="561" t="s">
        <v>83</v>
      </c>
      <c r="C20" s="562"/>
      <c r="D20" s="156"/>
      <c r="E20" s="435">
        <v>42430</v>
      </c>
      <c r="F20" s="312" t="s">
        <v>319</v>
      </c>
      <c r="G20" s="78" t="s">
        <v>44</v>
      </c>
      <c r="I20" s="34"/>
      <c r="J20" s="202"/>
    </row>
    <row r="21" spans="2:22" ht="15.95" customHeight="1" x14ac:dyDescent="0.2">
      <c r="B21" s="561" t="s">
        <v>64</v>
      </c>
      <c r="C21" s="562"/>
      <c r="D21" s="156"/>
      <c r="E21" s="156"/>
      <c r="F21" s="312" t="s">
        <v>319</v>
      </c>
      <c r="G21" s="115" t="s">
        <v>39</v>
      </c>
      <c r="I21" s="20"/>
    </row>
    <row r="22" spans="2:22" ht="32.1" customHeight="1" thickBot="1" x14ac:dyDescent="0.25">
      <c r="B22" s="139" t="s">
        <v>77</v>
      </c>
      <c r="C22" s="323"/>
      <c r="D22" s="158"/>
      <c r="E22" s="158"/>
      <c r="F22" s="321" t="s">
        <v>319</v>
      </c>
      <c r="G22" s="123" t="s">
        <v>39</v>
      </c>
      <c r="H22" s="20"/>
      <c r="I22" s="20"/>
    </row>
    <row r="23" spans="2:22" x14ac:dyDescent="0.2">
      <c r="B23" s="20"/>
      <c r="C23" s="20"/>
      <c r="D23" s="20"/>
      <c r="E23" s="124"/>
      <c r="F23" s="124"/>
      <c r="G23" s="20"/>
      <c r="H23" s="20"/>
      <c r="I23" s="20"/>
    </row>
    <row r="24" spans="2:22" x14ac:dyDescent="0.2">
      <c r="B24" s="20"/>
      <c r="C24" s="20"/>
      <c r="D24" s="20"/>
      <c r="E24" s="124"/>
      <c r="F24" s="124"/>
      <c r="G24" s="20"/>
      <c r="H24" s="20"/>
      <c r="I24" s="20"/>
    </row>
    <row r="25" spans="2:22" x14ac:dyDescent="0.2">
      <c r="B25" s="20"/>
      <c r="C25" s="20"/>
      <c r="D25" s="20"/>
      <c r="E25" s="124"/>
      <c r="F25" s="124"/>
      <c r="G25" s="20"/>
      <c r="H25" s="20"/>
      <c r="I25" s="20"/>
    </row>
    <row r="26" spans="2:22" ht="20.25" thickBot="1" x14ac:dyDescent="0.35">
      <c r="B26" s="495" t="s">
        <v>278</v>
      </c>
      <c r="C26" s="495"/>
      <c r="D26" s="495"/>
      <c r="E26" s="495"/>
      <c r="F26" s="495"/>
      <c r="G26" s="20"/>
      <c r="H26" s="20"/>
      <c r="I26" s="20"/>
    </row>
    <row r="27" spans="2:22" ht="17.25" thickBot="1" x14ac:dyDescent="0.3">
      <c r="B27" s="15" t="s">
        <v>68</v>
      </c>
      <c r="C27" s="16" t="s">
        <v>69</v>
      </c>
      <c r="D27" s="149" t="s">
        <v>151</v>
      </c>
      <c r="E27" s="16" t="s">
        <v>70</v>
      </c>
      <c r="F27" s="17" t="s">
        <v>71</v>
      </c>
      <c r="G27" s="20"/>
      <c r="H27" s="20"/>
      <c r="I27" s="20"/>
    </row>
    <row r="28" spans="2:22" ht="20.100000000000001" customHeight="1" thickTop="1" thickBot="1" x14ac:dyDescent="0.35">
      <c r="B28" s="404">
        <f>MIN(M31:Q45)</f>
        <v>50</v>
      </c>
      <c r="C28" s="399">
        <f>MAX(M31:Q45)</f>
        <v>300</v>
      </c>
      <c r="D28" s="405">
        <f>AVERAGE(M31:Q45)</f>
        <v>192</v>
      </c>
      <c r="E28" s="406">
        <f>C28-B28</f>
        <v>250</v>
      </c>
      <c r="F28" s="401">
        <f>_xlfn.STDEV.P(M31:Q45)</f>
        <v>85.260385486656887</v>
      </c>
      <c r="G28" s="20"/>
      <c r="H28" s="20"/>
      <c r="I28" s="64"/>
      <c r="K28" s="551" t="s">
        <v>279</v>
      </c>
      <c r="L28" s="551"/>
      <c r="M28" s="551"/>
      <c r="N28" s="551"/>
      <c r="O28" s="551"/>
      <c r="P28" s="551"/>
      <c r="Q28" s="551"/>
      <c r="R28" s="551"/>
      <c r="S28" s="551"/>
      <c r="T28" s="239"/>
      <c r="U28" s="239"/>
      <c r="V28" s="239"/>
    </row>
    <row r="29" spans="2:22" ht="17.25" thickBot="1" x14ac:dyDescent="0.3">
      <c r="B29" s="407" t="s">
        <v>450</v>
      </c>
      <c r="C29" s="395">
        <v>300</v>
      </c>
      <c r="D29" s="403"/>
      <c r="E29" s="403"/>
      <c r="F29" s="388">
        <v>80</v>
      </c>
      <c r="G29" s="20"/>
      <c r="H29" s="20"/>
      <c r="I29" s="64"/>
      <c r="L29" s="483" t="s">
        <v>114</v>
      </c>
      <c r="M29" s="477" t="s">
        <v>156</v>
      </c>
      <c r="N29" s="478"/>
      <c r="O29" s="478"/>
      <c r="P29" s="478"/>
      <c r="Q29" s="479"/>
      <c r="R29" s="23"/>
      <c r="S29" s="23"/>
      <c r="T29" s="23"/>
      <c r="U29" s="23"/>
      <c r="V29" s="23"/>
    </row>
    <row r="30" spans="2:22" ht="17.100000000000001" customHeight="1" thickBot="1" x14ac:dyDescent="0.3">
      <c r="G30" s="20"/>
      <c r="H30" s="20"/>
      <c r="I30" s="64"/>
      <c r="L30" s="484"/>
      <c r="M30" s="127">
        <v>1</v>
      </c>
      <c r="N30" s="127">
        <v>2</v>
      </c>
      <c r="O30" s="127">
        <v>3</v>
      </c>
      <c r="P30" s="127">
        <v>4</v>
      </c>
      <c r="Q30" s="128">
        <v>5</v>
      </c>
      <c r="R30" s="236"/>
      <c r="S30" s="236"/>
      <c r="T30" s="236"/>
      <c r="U30" s="236"/>
      <c r="V30" s="236"/>
    </row>
    <row r="31" spans="2:22" ht="15.95" customHeight="1" thickTop="1" x14ac:dyDescent="0.2">
      <c r="G31" s="20"/>
      <c r="H31" s="20"/>
      <c r="I31" s="64"/>
      <c r="L31" s="129">
        <v>1</v>
      </c>
      <c r="M31" s="130">
        <v>50</v>
      </c>
      <c r="N31" s="130">
        <v>50</v>
      </c>
      <c r="O31" s="130">
        <v>50</v>
      </c>
      <c r="P31" s="130">
        <v>50</v>
      </c>
      <c r="Q31" s="131">
        <v>50</v>
      </c>
      <c r="R31" s="235"/>
      <c r="S31" s="235"/>
      <c r="T31" s="235"/>
      <c r="U31" s="235"/>
      <c r="V31" s="235"/>
    </row>
    <row r="32" spans="2:22" ht="15.95" customHeight="1" x14ac:dyDescent="0.2">
      <c r="B32" s="20"/>
      <c r="C32" s="20"/>
      <c r="D32" s="124"/>
      <c r="E32" s="124"/>
      <c r="F32" s="20"/>
      <c r="G32" s="20"/>
      <c r="H32" s="20"/>
      <c r="I32" s="64"/>
      <c r="L32" s="129">
        <v>2</v>
      </c>
      <c r="M32" s="130">
        <v>50</v>
      </c>
      <c r="N32" s="130">
        <v>50</v>
      </c>
      <c r="O32" s="130">
        <v>50</v>
      </c>
      <c r="P32" s="130">
        <v>50</v>
      </c>
      <c r="Q32" s="131">
        <v>50</v>
      </c>
      <c r="R32" s="235"/>
      <c r="S32" s="235"/>
      <c r="T32" s="235"/>
      <c r="U32" s="235"/>
      <c r="V32" s="235"/>
    </row>
    <row r="33" spans="2:22" ht="15.95" customHeight="1" x14ac:dyDescent="0.2">
      <c r="B33" s="20"/>
      <c r="C33" s="20"/>
      <c r="D33" s="124"/>
      <c r="E33" s="124"/>
      <c r="F33" s="20"/>
      <c r="G33" s="20"/>
      <c r="H33" s="20"/>
      <c r="I33" s="64"/>
      <c r="L33" s="129">
        <v>3</v>
      </c>
      <c r="M33" s="132">
        <v>100</v>
      </c>
      <c r="N33" s="132">
        <v>150</v>
      </c>
      <c r="O33" s="132">
        <v>200</v>
      </c>
      <c r="P33" s="132">
        <v>150</v>
      </c>
      <c r="Q33" s="133">
        <v>100</v>
      </c>
      <c r="R33" s="235"/>
      <c r="S33" s="235"/>
      <c r="T33" s="235"/>
      <c r="U33" s="235"/>
      <c r="V33" s="235"/>
    </row>
    <row r="34" spans="2:22" ht="15.95" customHeight="1" x14ac:dyDescent="0.2">
      <c r="B34" s="20"/>
      <c r="C34" s="20"/>
      <c r="D34" s="124"/>
      <c r="E34" s="124"/>
      <c r="F34" s="20"/>
      <c r="G34" s="20"/>
      <c r="H34" s="20"/>
      <c r="I34" s="64"/>
      <c r="L34" s="129">
        <v>4</v>
      </c>
      <c r="M34" s="132">
        <v>150</v>
      </c>
      <c r="N34" s="132">
        <v>200</v>
      </c>
      <c r="O34" s="132">
        <v>200</v>
      </c>
      <c r="P34" s="132">
        <v>250</v>
      </c>
      <c r="Q34" s="133">
        <v>150</v>
      </c>
      <c r="R34" s="235"/>
      <c r="S34" s="235"/>
      <c r="T34" s="235"/>
      <c r="U34" s="235"/>
      <c r="V34" s="235"/>
    </row>
    <row r="35" spans="2:22" ht="15.95" customHeight="1" x14ac:dyDescent="0.2">
      <c r="B35" s="20"/>
      <c r="C35" s="20"/>
      <c r="D35" s="124"/>
      <c r="E35" s="124"/>
      <c r="F35" s="20"/>
      <c r="G35" s="20"/>
      <c r="H35" s="20"/>
      <c r="I35" s="64"/>
      <c r="L35" s="129">
        <v>5</v>
      </c>
      <c r="M35" s="132">
        <v>200</v>
      </c>
      <c r="N35" s="132">
        <v>250</v>
      </c>
      <c r="O35" s="132">
        <v>250</v>
      </c>
      <c r="P35" s="132">
        <v>200</v>
      </c>
      <c r="Q35" s="133">
        <v>150</v>
      </c>
      <c r="R35" s="235"/>
      <c r="S35" s="235"/>
      <c r="T35" s="235"/>
      <c r="U35" s="235"/>
      <c r="V35" s="235"/>
    </row>
    <row r="36" spans="2:22" ht="15.95" customHeight="1" x14ac:dyDescent="0.2">
      <c r="B36" s="20"/>
      <c r="C36" s="20"/>
      <c r="D36" s="124"/>
      <c r="E36" s="124"/>
      <c r="F36" s="20"/>
      <c r="G36" s="20"/>
      <c r="H36" s="20"/>
      <c r="I36" s="64"/>
      <c r="L36" s="129">
        <v>6</v>
      </c>
      <c r="M36" s="132">
        <v>250</v>
      </c>
      <c r="N36" s="132">
        <v>250</v>
      </c>
      <c r="O36" s="132">
        <v>250</v>
      </c>
      <c r="P36" s="132">
        <v>250</v>
      </c>
      <c r="Q36" s="133">
        <v>200</v>
      </c>
      <c r="R36" s="235"/>
      <c r="S36" s="235"/>
      <c r="T36" s="235"/>
      <c r="U36" s="235"/>
      <c r="V36" s="235"/>
    </row>
    <row r="37" spans="2:22" ht="15.95" customHeight="1" x14ac:dyDescent="0.2">
      <c r="B37" s="20"/>
      <c r="C37" s="20"/>
      <c r="D37" s="124"/>
      <c r="E37" s="124"/>
      <c r="F37" s="20"/>
      <c r="G37" s="20"/>
      <c r="H37" s="20"/>
      <c r="I37" s="64"/>
      <c r="L37" s="129">
        <v>7</v>
      </c>
      <c r="M37" s="132">
        <v>300</v>
      </c>
      <c r="N37" s="132">
        <v>250</v>
      </c>
      <c r="O37" s="132">
        <v>250</v>
      </c>
      <c r="P37" s="132">
        <v>250</v>
      </c>
      <c r="Q37" s="133">
        <v>250</v>
      </c>
      <c r="R37" s="235"/>
      <c r="S37" s="235"/>
      <c r="T37" s="235"/>
      <c r="U37" s="235"/>
      <c r="V37" s="235"/>
    </row>
    <row r="38" spans="2:22" ht="15.95" customHeight="1" x14ac:dyDescent="0.2">
      <c r="B38" s="20"/>
      <c r="C38" s="20"/>
      <c r="D38" s="124"/>
      <c r="E38" s="124"/>
      <c r="F38" s="20"/>
      <c r="G38" s="20"/>
      <c r="H38" s="20"/>
      <c r="I38" s="64"/>
      <c r="L38" s="129">
        <v>8</v>
      </c>
      <c r="M38" s="132">
        <v>300</v>
      </c>
      <c r="N38" s="132">
        <v>200</v>
      </c>
      <c r="O38" s="132">
        <v>200</v>
      </c>
      <c r="P38" s="132">
        <v>200</v>
      </c>
      <c r="Q38" s="133">
        <v>200</v>
      </c>
      <c r="R38" s="235"/>
      <c r="S38" s="235"/>
      <c r="T38" s="235"/>
      <c r="U38" s="235"/>
      <c r="V38" s="235"/>
    </row>
    <row r="39" spans="2:22" ht="15.75" customHeight="1" x14ac:dyDescent="0.2">
      <c r="B39" s="20"/>
      <c r="C39" s="20"/>
      <c r="D39" s="124"/>
      <c r="E39" s="124"/>
      <c r="F39" s="20"/>
      <c r="G39" s="20"/>
      <c r="H39" s="20"/>
      <c r="I39" s="64"/>
      <c r="L39" s="129">
        <v>9</v>
      </c>
      <c r="M39" s="132">
        <v>300</v>
      </c>
      <c r="N39" s="132">
        <v>250</v>
      </c>
      <c r="O39" s="132">
        <v>250</v>
      </c>
      <c r="P39" s="132">
        <v>250</v>
      </c>
      <c r="Q39" s="133">
        <v>250</v>
      </c>
      <c r="R39" s="235"/>
      <c r="S39" s="235"/>
      <c r="T39" s="235"/>
      <c r="U39" s="235"/>
      <c r="V39" s="235"/>
    </row>
    <row r="40" spans="2:22" ht="15.95" customHeight="1" x14ac:dyDescent="0.2">
      <c r="B40" s="20"/>
      <c r="C40" s="20"/>
      <c r="D40" s="124"/>
      <c r="E40" s="124"/>
      <c r="F40" s="20"/>
      <c r="G40" s="20"/>
      <c r="H40" s="20"/>
      <c r="I40" s="64"/>
      <c r="L40" s="129">
        <v>10</v>
      </c>
      <c r="M40" s="132">
        <v>300</v>
      </c>
      <c r="N40" s="132">
        <v>250</v>
      </c>
      <c r="O40" s="132">
        <v>250</v>
      </c>
      <c r="P40" s="132">
        <v>250</v>
      </c>
      <c r="Q40" s="133">
        <v>250</v>
      </c>
      <c r="R40" s="235"/>
      <c r="S40" s="235"/>
      <c r="T40" s="235"/>
      <c r="U40" s="235"/>
      <c r="V40" s="235"/>
    </row>
    <row r="41" spans="2:22" ht="15.95" customHeight="1" x14ac:dyDescent="0.2">
      <c r="B41" s="20"/>
      <c r="C41" s="20"/>
      <c r="D41" s="124"/>
      <c r="E41" s="124"/>
      <c r="F41" s="20"/>
      <c r="G41" s="20"/>
      <c r="H41" s="20"/>
      <c r="I41" s="64"/>
      <c r="L41" s="129">
        <v>11</v>
      </c>
      <c r="M41" s="132">
        <v>250</v>
      </c>
      <c r="N41" s="132">
        <v>250</v>
      </c>
      <c r="O41" s="132">
        <v>250</v>
      </c>
      <c r="P41" s="132">
        <v>250</v>
      </c>
      <c r="Q41" s="133">
        <v>250</v>
      </c>
      <c r="R41" s="235"/>
      <c r="S41" s="235"/>
      <c r="T41" s="235"/>
      <c r="U41" s="235"/>
      <c r="V41" s="235"/>
    </row>
    <row r="42" spans="2:22" ht="15.95" customHeight="1" x14ac:dyDescent="0.2">
      <c r="B42" s="20"/>
      <c r="C42" s="20"/>
      <c r="D42" s="124"/>
      <c r="E42" s="124"/>
      <c r="F42" s="20"/>
      <c r="G42" s="20"/>
      <c r="H42" s="20"/>
      <c r="I42" s="64"/>
      <c r="L42" s="129">
        <v>12</v>
      </c>
      <c r="M42" s="132">
        <v>300</v>
      </c>
      <c r="N42" s="132">
        <v>250</v>
      </c>
      <c r="O42" s="132">
        <v>250</v>
      </c>
      <c r="P42" s="132">
        <v>250</v>
      </c>
      <c r="Q42" s="133">
        <v>300</v>
      </c>
      <c r="R42" s="235"/>
      <c r="S42" s="235"/>
      <c r="T42" s="235"/>
      <c r="U42" s="235"/>
      <c r="V42" s="235"/>
    </row>
    <row r="43" spans="2:22" ht="15.95" customHeight="1" x14ac:dyDescent="0.2">
      <c r="B43" s="20"/>
      <c r="C43" s="20"/>
      <c r="D43" s="124"/>
      <c r="E43" s="124"/>
      <c r="F43" s="20"/>
      <c r="G43" s="20"/>
      <c r="H43" s="20"/>
      <c r="I43" s="64"/>
      <c r="L43" s="129">
        <v>13</v>
      </c>
      <c r="M43" s="132">
        <v>300</v>
      </c>
      <c r="N43" s="132">
        <v>250</v>
      </c>
      <c r="O43" s="132">
        <v>250</v>
      </c>
      <c r="P43" s="132">
        <v>250</v>
      </c>
      <c r="Q43" s="133">
        <v>300</v>
      </c>
      <c r="R43" s="235"/>
      <c r="S43" s="235"/>
      <c r="T43" s="235"/>
      <c r="U43" s="235"/>
      <c r="V43" s="235"/>
    </row>
    <row r="44" spans="2:22" ht="15.95" customHeight="1" x14ac:dyDescent="0.2">
      <c r="B44" s="20"/>
      <c r="C44" s="20"/>
      <c r="D44" s="124"/>
      <c r="E44" s="124"/>
      <c r="F44" s="20"/>
      <c r="G44" s="20"/>
      <c r="H44" s="20"/>
      <c r="I44" s="64"/>
      <c r="L44" s="129">
        <v>14</v>
      </c>
      <c r="M44" s="132">
        <v>200</v>
      </c>
      <c r="N44" s="132">
        <v>100</v>
      </c>
      <c r="O44" s="132">
        <v>150</v>
      </c>
      <c r="P44" s="132">
        <v>100</v>
      </c>
      <c r="Q44" s="133">
        <v>250</v>
      </c>
      <c r="R44" s="235"/>
      <c r="S44" s="235"/>
      <c r="T44" s="235"/>
      <c r="U44" s="235"/>
      <c r="V44" s="235"/>
    </row>
    <row r="45" spans="2:22" ht="15.95" customHeight="1" thickBot="1" x14ac:dyDescent="0.25">
      <c r="B45" s="20"/>
      <c r="C45" s="20"/>
      <c r="D45" s="124"/>
      <c r="E45" s="124"/>
      <c r="F45" s="20"/>
      <c r="G45" s="20"/>
      <c r="H45" s="20"/>
      <c r="I45" s="64"/>
      <c r="L45" s="134">
        <v>15</v>
      </c>
      <c r="M45" s="237">
        <v>50</v>
      </c>
      <c r="N45" s="237">
        <v>50</v>
      </c>
      <c r="O45" s="237">
        <v>50</v>
      </c>
      <c r="P45" s="237">
        <v>50</v>
      </c>
      <c r="Q45" s="238">
        <v>50</v>
      </c>
      <c r="R45" s="235"/>
      <c r="S45" s="235"/>
      <c r="T45" s="235"/>
      <c r="U45" s="235"/>
      <c r="V45" s="235"/>
    </row>
    <row r="46" spans="2:22" ht="15.95" customHeight="1" x14ac:dyDescent="0.2">
      <c r="B46" s="20"/>
      <c r="C46" s="20"/>
      <c r="D46" s="124"/>
      <c r="E46" s="124"/>
      <c r="F46" s="20"/>
      <c r="G46" s="20"/>
      <c r="H46" s="20"/>
      <c r="I46" s="64"/>
      <c r="L46" s="234"/>
      <c r="M46" s="235"/>
      <c r="N46" s="235"/>
      <c r="O46" s="235"/>
      <c r="P46" s="235"/>
      <c r="Q46" s="235"/>
      <c r="R46" s="235"/>
      <c r="S46" s="235"/>
      <c r="T46" s="235"/>
      <c r="U46" s="235"/>
      <c r="V46" s="235"/>
    </row>
    <row r="47" spans="2:22" ht="15.95" customHeight="1" x14ac:dyDescent="0.2">
      <c r="B47" s="20"/>
      <c r="C47" s="20"/>
      <c r="D47" s="124"/>
      <c r="E47" s="124"/>
      <c r="F47" s="20"/>
      <c r="G47" s="20"/>
      <c r="H47" s="20"/>
      <c r="I47" s="64"/>
    </row>
    <row r="48" spans="2:22" ht="123.95" customHeight="1" x14ac:dyDescent="0.2"/>
    <row r="51" spans="2:22" ht="20.25" thickBot="1" x14ac:dyDescent="0.35">
      <c r="B51" s="495" t="s">
        <v>281</v>
      </c>
      <c r="C51" s="495"/>
      <c r="D51" s="495"/>
      <c r="E51" s="495"/>
      <c r="F51" s="495"/>
    </row>
    <row r="52" spans="2:22" ht="17.25" thickBot="1" x14ac:dyDescent="0.3">
      <c r="B52" s="15" t="s">
        <v>68</v>
      </c>
      <c r="C52" s="16" t="s">
        <v>69</v>
      </c>
      <c r="D52" s="149" t="s">
        <v>151</v>
      </c>
      <c r="E52" s="16" t="s">
        <v>70</v>
      </c>
      <c r="F52" s="17" t="s">
        <v>71</v>
      </c>
    </row>
    <row r="53" spans="2:22" ht="16.5" thickTop="1" x14ac:dyDescent="0.25">
      <c r="B53" s="404">
        <f>MIN(M58:Q72)</f>
        <v>50</v>
      </c>
      <c r="C53" s="399">
        <f>MAX(M58:Q72)</f>
        <v>350</v>
      </c>
      <c r="D53" s="405">
        <f>AVERAGE(M58:Q72)</f>
        <v>156</v>
      </c>
      <c r="E53" s="406">
        <f>C53-B53</f>
        <v>300</v>
      </c>
      <c r="F53" s="401">
        <f>_xlfn.STDEV.P(M58:Q72)</f>
        <v>79.145435749637514</v>
      </c>
    </row>
    <row r="54" spans="2:22" ht="15.75" thickBot="1" x14ac:dyDescent="0.25">
      <c r="B54" s="407" t="s">
        <v>450</v>
      </c>
      <c r="C54" s="395">
        <v>300</v>
      </c>
      <c r="D54" s="403"/>
      <c r="E54" s="403"/>
      <c r="F54" s="388">
        <v>80</v>
      </c>
    </row>
    <row r="55" spans="2:22" ht="20.100000000000001" customHeight="1" thickBot="1" x14ac:dyDescent="0.35">
      <c r="G55" s="20"/>
      <c r="H55" s="20"/>
      <c r="I55" s="64"/>
      <c r="K55" s="551" t="s">
        <v>280</v>
      </c>
      <c r="L55" s="551"/>
      <c r="M55" s="551"/>
      <c r="N55" s="551"/>
      <c r="O55" s="551"/>
      <c r="P55" s="551"/>
      <c r="Q55" s="551"/>
      <c r="R55" s="551"/>
      <c r="S55" s="551"/>
      <c r="T55" s="239"/>
      <c r="U55" s="239"/>
    </row>
    <row r="56" spans="2:22" ht="16.5" x14ac:dyDescent="0.25">
      <c r="G56" s="20"/>
      <c r="H56" s="20"/>
      <c r="I56" s="64"/>
      <c r="L56" s="197" t="s">
        <v>114</v>
      </c>
      <c r="M56" s="252" t="s">
        <v>156</v>
      </c>
      <c r="N56" s="253"/>
      <c r="O56" s="253"/>
      <c r="P56" s="253"/>
      <c r="Q56" s="254"/>
      <c r="R56" s="255"/>
      <c r="S56" s="23"/>
      <c r="T56" s="23"/>
      <c r="U56" s="23"/>
      <c r="V56" s="23"/>
    </row>
    <row r="57" spans="2:22" ht="17.25" thickBot="1" x14ac:dyDescent="0.3">
      <c r="G57" s="20"/>
      <c r="H57" s="20"/>
      <c r="I57" s="64"/>
      <c r="L57" s="198"/>
      <c r="M57" s="127">
        <v>1</v>
      </c>
      <c r="N57" s="127">
        <v>2</v>
      </c>
      <c r="O57" s="127">
        <v>3</v>
      </c>
      <c r="P57" s="127">
        <v>4</v>
      </c>
      <c r="Q57" s="128">
        <v>5</v>
      </c>
      <c r="R57" s="236"/>
      <c r="S57" s="236"/>
      <c r="T57" s="236"/>
      <c r="U57" s="236"/>
      <c r="V57" s="236"/>
    </row>
    <row r="58" spans="2:22" ht="15.95" customHeight="1" thickTop="1" x14ac:dyDescent="0.2">
      <c r="B58" s="20"/>
      <c r="C58" s="20"/>
      <c r="D58" s="124"/>
      <c r="E58" s="124"/>
      <c r="F58" s="20"/>
      <c r="G58" s="20"/>
      <c r="H58" s="20"/>
      <c r="I58" s="64"/>
      <c r="L58" s="129">
        <v>1</v>
      </c>
      <c r="M58" s="130">
        <v>50</v>
      </c>
      <c r="N58" s="130">
        <v>50</v>
      </c>
      <c r="O58" s="130">
        <v>50</v>
      </c>
      <c r="P58" s="130">
        <v>50</v>
      </c>
      <c r="Q58" s="131">
        <v>50</v>
      </c>
      <c r="R58" s="235"/>
      <c r="S58" s="235"/>
      <c r="T58" s="235"/>
      <c r="U58" s="235"/>
      <c r="V58" s="235"/>
    </row>
    <row r="59" spans="2:22" ht="15.95" customHeight="1" x14ac:dyDescent="0.2">
      <c r="B59" s="20"/>
      <c r="C59" s="20"/>
      <c r="D59" s="124"/>
      <c r="E59" s="124"/>
      <c r="F59" s="20"/>
      <c r="G59" s="20"/>
      <c r="H59" s="20"/>
      <c r="I59" s="64"/>
      <c r="L59" s="129">
        <v>2</v>
      </c>
      <c r="M59" s="130">
        <v>50</v>
      </c>
      <c r="N59" s="130">
        <v>50</v>
      </c>
      <c r="O59" s="130">
        <v>50</v>
      </c>
      <c r="P59" s="130">
        <v>50</v>
      </c>
      <c r="Q59" s="131">
        <v>50</v>
      </c>
      <c r="R59" s="235"/>
      <c r="S59" s="235"/>
      <c r="T59" s="235"/>
      <c r="U59" s="235"/>
      <c r="V59" s="235"/>
    </row>
    <row r="60" spans="2:22" ht="15.95" customHeight="1" x14ac:dyDescent="0.2">
      <c r="B60" s="20"/>
      <c r="C60" s="20"/>
      <c r="D60" s="124"/>
      <c r="E60" s="124"/>
      <c r="F60" s="20"/>
      <c r="G60" s="20"/>
      <c r="H60" s="20"/>
      <c r="I60" s="64"/>
      <c r="L60" s="129">
        <v>3</v>
      </c>
      <c r="M60" s="130">
        <v>100</v>
      </c>
      <c r="N60" s="130">
        <v>100</v>
      </c>
      <c r="O60" s="130">
        <v>100</v>
      </c>
      <c r="P60" s="130">
        <v>100</v>
      </c>
      <c r="Q60" s="131">
        <v>50</v>
      </c>
      <c r="R60" s="235"/>
      <c r="S60" s="235"/>
      <c r="T60" s="235"/>
      <c r="U60" s="235"/>
      <c r="V60" s="235"/>
    </row>
    <row r="61" spans="2:22" ht="15.95" customHeight="1" x14ac:dyDescent="0.2">
      <c r="B61" s="20"/>
      <c r="C61" s="20"/>
      <c r="D61" s="124"/>
      <c r="E61" s="124"/>
      <c r="F61" s="20"/>
      <c r="G61" s="20"/>
      <c r="H61" s="20"/>
      <c r="I61" s="64"/>
      <c r="L61" s="129">
        <v>4</v>
      </c>
      <c r="M61" s="130">
        <v>100</v>
      </c>
      <c r="N61" s="130">
        <v>150</v>
      </c>
      <c r="O61" s="130">
        <v>100</v>
      </c>
      <c r="P61" s="130">
        <v>100</v>
      </c>
      <c r="Q61" s="131">
        <v>150</v>
      </c>
      <c r="R61" s="235"/>
      <c r="S61" s="235"/>
      <c r="T61" s="235"/>
      <c r="U61" s="235"/>
      <c r="V61" s="235"/>
    </row>
    <row r="62" spans="2:22" ht="15.95" customHeight="1" x14ac:dyDescent="0.2">
      <c r="B62" s="20"/>
      <c r="C62" s="20"/>
      <c r="D62" s="124"/>
      <c r="E62" s="124"/>
      <c r="F62" s="20"/>
      <c r="G62" s="20"/>
      <c r="H62" s="20"/>
      <c r="I62" s="64"/>
      <c r="L62" s="129">
        <v>5</v>
      </c>
      <c r="M62" s="132">
        <v>200</v>
      </c>
      <c r="N62" s="132">
        <v>200</v>
      </c>
      <c r="O62" s="132">
        <v>150</v>
      </c>
      <c r="P62" s="132">
        <v>150</v>
      </c>
      <c r="Q62" s="133">
        <v>150</v>
      </c>
      <c r="R62" s="235"/>
      <c r="S62" s="235"/>
      <c r="T62" s="235"/>
      <c r="U62" s="235"/>
      <c r="V62" s="235"/>
    </row>
    <row r="63" spans="2:22" ht="15.95" customHeight="1" x14ac:dyDescent="0.2">
      <c r="B63" s="20"/>
      <c r="C63" s="20"/>
      <c r="D63" s="124"/>
      <c r="E63" s="124"/>
      <c r="F63" s="20"/>
      <c r="G63" s="20"/>
      <c r="H63" s="20"/>
      <c r="I63" s="64"/>
      <c r="L63" s="129">
        <v>6</v>
      </c>
      <c r="M63" s="132">
        <v>200</v>
      </c>
      <c r="N63" s="132">
        <v>150</v>
      </c>
      <c r="O63" s="132">
        <v>150</v>
      </c>
      <c r="P63" s="132">
        <v>150</v>
      </c>
      <c r="Q63" s="133">
        <v>200</v>
      </c>
      <c r="R63" s="235"/>
      <c r="S63" s="235"/>
      <c r="T63" s="235"/>
      <c r="U63" s="235"/>
      <c r="V63" s="235"/>
    </row>
    <row r="64" spans="2:22" ht="15.95" customHeight="1" x14ac:dyDescent="0.2">
      <c r="B64" s="20"/>
      <c r="C64" s="20"/>
      <c r="D64" s="124"/>
      <c r="E64" s="124"/>
      <c r="F64" s="20"/>
      <c r="G64" s="20"/>
      <c r="H64" s="20"/>
      <c r="I64" s="64"/>
      <c r="L64" s="129">
        <v>7</v>
      </c>
      <c r="M64" s="132">
        <v>250</v>
      </c>
      <c r="N64" s="132">
        <v>250</v>
      </c>
      <c r="O64" s="132">
        <v>200</v>
      </c>
      <c r="P64" s="132">
        <v>200</v>
      </c>
      <c r="Q64" s="133">
        <v>200</v>
      </c>
      <c r="R64" s="235"/>
      <c r="S64" s="235"/>
      <c r="T64" s="235"/>
      <c r="U64" s="235"/>
      <c r="V64" s="235"/>
    </row>
    <row r="65" spans="2:22" ht="15.95" customHeight="1" x14ac:dyDescent="0.2">
      <c r="B65" s="20"/>
      <c r="C65" s="20"/>
      <c r="D65" s="124"/>
      <c r="E65" s="124"/>
      <c r="F65" s="20"/>
      <c r="G65" s="20"/>
      <c r="H65" s="20"/>
      <c r="I65" s="64"/>
      <c r="L65" s="129">
        <v>8</v>
      </c>
      <c r="M65" s="132">
        <v>300</v>
      </c>
      <c r="N65" s="132">
        <v>200</v>
      </c>
      <c r="O65" s="132">
        <v>150</v>
      </c>
      <c r="P65" s="132">
        <v>150</v>
      </c>
      <c r="Q65" s="133">
        <v>200</v>
      </c>
      <c r="R65" s="235"/>
      <c r="S65" s="235"/>
      <c r="T65" s="235"/>
      <c r="U65" s="235"/>
      <c r="V65" s="235"/>
    </row>
    <row r="66" spans="2:22" ht="15.95" customHeight="1" x14ac:dyDescent="0.2">
      <c r="B66" s="20"/>
      <c r="C66" s="20"/>
      <c r="D66" s="124"/>
      <c r="E66" s="124"/>
      <c r="F66" s="20"/>
      <c r="G66" s="20"/>
      <c r="H66" s="20"/>
      <c r="I66" s="64"/>
      <c r="L66" s="129">
        <v>9</v>
      </c>
      <c r="M66" s="132">
        <v>300</v>
      </c>
      <c r="N66" s="132">
        <v>250</v>
      </c>
      <c r="O66" s="132">
        <v>150</v>
      </c>
      <c r="P66" s="132">
        <v>150</v>
      </c>
      <c r="Q66" s="133">
        <v>200</v>
      </c>
      <c r="R66" s="235"/>
      <c r="S66" s="235"/>
      <c r="T66" s="235"/>
      <c r="U66" s="235"/>
      <c r="V66" s="235"/>
    </row>
    <row r="67" spans="2:22" ht="15.95" customHeight="1" x14ac:dyDescent="0.2">
      <c r="B67" s="20"/>
      <c r="C67" s="20"/>
      <c r="D67" s="124"/>
      <c r="E67" s="124"/>
      <c r="F67" s="20"/>
      <c r="G67" s="20"/>
      <c r="H67" s="20"/>
      <c r="I67" s="64"/>
      <c r="L67" s="129">
        <v>10</v>
      </c>
      <c r="M67" s="132">
        <v>350</v>
      </c>
      <c r="N67" s="132">
        <v>200</v>
      </c>
      <c r="O67" s="132">
        <v>150</v>
      </c>
      <c r="P67" s="132">
        <v>150</v>
      </c>
      <c r="Q67" s="133">
        <v>200</v>
      </c>
      <c r="R67" s="235"/>
      <c r="S67" s="235"/>
      <c r="T67" s="235"/>
      <c r="U67" s="235"/>
      <c r="V67" s="235"/>
    </row>
    <row r="68" spans="2:22" ht="15.95" customHeight="1" x14ac:dyDescent="0.2">
      <c r="B68" s="20"/>
      <c r="C68" s="20"/>
      <c r="D68" s="124"/>
      <c r="E68" s="124"/>
      <c r="F68" s="20"/>
      <c r="G68" s="20"/>
      <c r="H68" s="20"/>
      <c r="I68" s="64"/>
      <c r="L68" s="129">
        <v>11</v>
      </c>
      <c r="M68" s="132">
        <v>300</v>
      </c>
      <c r="N68" s="132">
        <v>250</v>
      </c>
      <c r="O68" s="132">
        <v>150</v>
      </c>
      <c r="P68" s="132">
        <v>150</v>
      </c>
      <c r="Q68" s="133">
        <v>200</v>
      </c>
      <c r="R68" s="235"/>
      <c r="S68" s="235"/>
      <c r="T68" s="235"/>
      <c r="U68" s="235"/>
      <c r="V68" s="235"/>
    </row>
    <row r="69" spans="2:22" ht="15.95" customHeight="1" x14ac:dyDescent="0.2">
      <c r="B69" s="20"/>
      <c r="C69" s="20"/>
      <c r="D69" s="124"/>
      <c r="E69" s="124"/>
      <c r="F69" s="20"/>
      <c r="G69" s="20"/>
      <c r="H69" s="20"/>
      <c r="I69" s="64"/>
      <c r="L69" s="129">
        <v>12</v>
      </c>
      <c r="M69" s="132">
        <v>350</v>
      </c>
      <c r="N69" s="132">
        <v>250</v>
      </c>
      <c r="O69" s="132">
        <v>150</v>
      </c>
      <c r="P69" s="132">
        <v>150</v>
      </c>
      <c r="Q69" s="133">
        <v>200</v>
      </c>
      <c r="R69" s="235"/>
      <c r="S69" s="235"/>
      <c r="T69" s="235"/>
      <c r="U69" s="235"/>
      <c r="V69" s="235"/>
    </row>
    <row r="70" spans="2:22" ht="15.95" customHeight="1" x14ac:dyDescent="0.2">
      <c r="B70" s="20"/>
      <c r="C70" s="20"/>
      <c r="D70" s="124"/>
      <c r="E70" s="124"/>
      <c r="F70" s="20"/>
      <c r="G70" s="20"/>
      <c r="H70" s="20"/>
      <c r="I70" s="64"/>
      <c r="L70" s="129">
        <v>13</v>
      </c>
      <c r="M70" s="132">
        <v>300</v>
      </c>
      <c r="N70" s="132">
        <v>250</v>
      </c>
      <c r="O70" s="132">
        <v>150</v>
      </c>
      <c r="P70" s="132">
        <v>150</v>
      </c>
      <c r="Q70" s="133">
        <v>200</v>
      </c>
      <c r="R70" s="235"/>
      <c r="S70" s="235"/>
      <c r="T70" s="235"/>
      <c r="U70" s="235"/>
      <c r="V70" s="235"/>
    </row>
    <row r="71" spans="2:22" ht="15.95" customHeight="1" x14ac:dyDescent="0.2">
      <c r="B71" s="20"/>
      <c r="C71" s="20"/>
      <c r="D71" s="124"/>
      <c r="E71" s="124"/>
      <c r="F71" s="20"/>
      <c r="G71" s="20"/>
      <c r="H71" s="20"/>
      <c r="I71" s="64"/>
      <c r="L71" s="129">
        <v>14</v>
      </c>
      <c r="M71" s="132">
        <v>300</v>
      </c>
      <c r="N71" s="132">
        <v>150</v>
      </c>
      <c r="O71" s="132">
        <v>100</v>
      </c>
      <c r="P71" s="132">
        <v>100</v>
      </c>
      <c r="Q71" s="133">
        <v>150</v>
      </c>
      <c r="R71" s="235"/>
      <c r="S71" s="235"/>
      <c r="T71" s="235"/>
      <c r="U71" s="235"/>
      <c r="V71" s="235"/>
    </row>
    <row r="72" spans="2:22" ht="15.95" customHeight="1" thickBot="1" x14ac:dyDescent="0.25">
      <c r="B72" s="20"/>
      <c r="C72" s="20"/>
      <c r="D72" s="124"/>
      <c r="E72" s="124"/>
      <c r="F72" s="20"/>
      <c r="G72" s="20"/>
      <c r="H72" s="20"/>
      <c r="I72" s="64"/>
      <c r="L72" s="134">
        <v>15</v>
      </c>
      <c r="M72" s="135">
        <v>50</v>
      </c>
      <c r="N72" s="135">
        <v>50</v>
      </c>
      <c r="O72" s="135">
        <v>50</v>
      </c>
      <c r="P72" s="135">
        <v>50</v>
      </c>
      <c r="Q72" s="136">
        <v>50</v>
      </c>
      <c r="R72" s="235"/>
      <c r="S72" s="235"/>
      <c r="T72" s="235"/>
      <c r="U72" s="235"/>
      <c r="V72" s="235"/>
    </row>
    <row r="73" spans="2:22" ht="15.95" customHeight="1" x14ac:dyDescent="0.2">
      <c r="B73" s="20"/>
      <c r="C73" s="20"/>
      <c r="D73" s="124"/>
      <c r="E73" s="124"/>
      <c r="F73" s="20"/>
      <c r="G73" s="20"/>
      <c r="H73" s="20"/>
      <c r="I73" s="64"/>
    </row>
    <row r="74" spans="2:22" ht="123.95" customHeight="1" x14ac:dyDescent="0.2"/>
    <row r="75" spans="2:22" ht="15.95" customHeight="1" x14ac:dyDescent="0.2"/>
    <row r="76" spans="2:22" ht="15.95" customHeight="1" x14ac:dyDescent="0.2"/>
    <row r="77" spans="2:22" ht="15.95" customHeight="1" thickBot="1" x14ac:dyDescent="0.35">
      <c r="B77" s="495" t="s">
        <v>282</v>
      </c>
      <c r="C77" s="495"/>
      <c r="D77" s="495"/>
      <c r="E77" s="495"/>
      <c r="F77" s="495"/>
    </row>
    <row r="78" spans="2:22" ht="15.95" customHeight="1" thickBot="1" x14ac:dyDescent="0.3">
      <c r="B78" s="15" t="s">
        <v>68</v>
      </c>
      <c r="C78" s="16" t="s">
        <v>69</v>
      </c>
      <c r="D78" s="149" t="s">
        <v>151</v>
      </c>
      <c r="E78" s="16" t="s">
        <v>70</v>
      </c>
      <c r="F78" s="17" t="s">
        <v>71</v>
      </c>
    </row>
    <row r="79" spans="2:22" ht="15.95" customHeight="1" thickTop="1" x14ac:dyDescent="0.25">
      <c r="B79" s="398">
        <f>MIN(M83:Q97)</f>
        <v>50</v>
      </c>
      <c r="C79" s="399">
        <f>MAX(M83:Q97)</f>
        <v>500</v>
      </c>
      <c r="D79" s="400">
        <f>AVERAGE(M83:Q97)</f>
        <v>244.66666666666666</v>
      </c>
      <c r="E79" s="399">
        <f>C79-B79</f>
        <v>450</v>
      </c>
      <c r="F79" s="401">
        <f>_xlfn.STDEV.P(M83:Q97)</f>
        <v>116.21053690990713</v>
      </c>
    </row>
    <row r="80" spans="2:22" ht="20.25" thickBot="1" x14ac:dyDescent="0.35">
      <c r="B80" s="407" t="s">
        <v>450</v>
      </c>
      <c r="C80" s="395">
        <v>300</v>
      </c>
      <c r="D80" s="403"/>
      <c r="E80" s="403"/>
      <c r="F80" s="388">
        <v>80</v>
      </c>
      <c r="G80" s="20"/>
      <c r="H80" s="20"/>
      <c r="I80" s="64"/>
      <c r="K80" s="551" t="s">
        <v>447</v>
      </c>
      <c r="L80" s="551"/>
      <c r="M80" s="551"/>
      <c r="N80" s="551"/>
      <c r="O80" s="551"/>
      <c r="P80" s="551"/>
      <c r="Q80" s="551"/>
      <c r="R80" s="551"/>
      <c r="S80" s="551"/>
      <c r="T80" s="239"/>
      <c r="U80" s="239"/>
    </row>
    <row r="81" spans="2:22" ht="16.5" x14ac:dyDescent="0.25">
      <c r="G81" s="20"/>
      <c r="H81" s="20"/>
      <c r="I81" s="64"/>
      <c r="L81" s="483" t="s">
        <v>114</v>
      </c>
      <c r="M81" s="477" t="s">
        <v>156</v>
      </c>
      <c r="N81" s="478"/>
      <c r="O81" s="478"/>
      <c r="P81" s="478"/>
      <c r="Q81" s="479"/>
      <c r="R81" s="23"/>
      <c r="S81" s="23"/>
      <c r="T81" s="23"/>
      <c r="U81" s="23"/>
      <c r="V81" s="23"/>
    </row>
    <row r="82" spans="2:22" ht="15.95" customHeight="1" thickBot="1" x14ac:dyDescent="0.3">
      <c r="G82" s="20"/>
      <c r="H82" s="20"/>
      <c r="I82" s="64"/>
      <c r="L82" s="484"/>
      <c r="M82" s="127">
        <v>1</v>
      </c>
      <c r="N82" s="127">
        <v>2</v>
      </c>
      <c r="O82" s="127">
        <v>3</v>
      </c>
      <c r="P82" s="127">
        <v>4</v>
      </c>
      <c r="Q82" s="128">
        <v>5</v>
      </c>
      <c r="R82" s="236"/>
      <c r="S82" s="236"/>
      <c r="T82" s="236"/>
      <c r="U82" s="236"/>
      <c r="V82" s="236"/>
    </row>
    <row r="83" spans="2:22" ht="15.95" customHeight="1" thickTop="1" x14ac:dyDescent="0.2">
      <c r="B83" s="20"/>
      <c r="C83" s="20"/>
      <c r="D83" s="124"/>
      <c r="E83" s="124"/>
      <c r="F83" s="20"/>
      <c r="G83" s="20"/>
      <c r="H83" s="20"/>
      <c r="I83" s="64"/>
      <c r="L83" s="129">
        <v>1</v>
      </c>
      <c r="M83" s="130">
        <v>50</v>
      </c>
      <c r="N83" s="130">
        <v>50</v>
      </c>
      <c r="O83" s="130">
        <v>50</v>
      </c>
      <c r="P83" s="130">
        <v>50</v>
      </c>
      <c r="Q83" s="131">
        <v>50</v>
      </c>
      <c r="R83" s="235"/>
      <c r="S83" s="235"/>
      <c r="T83" s="235"/>
      <c r="U83" s="235"/>
      <c r="V83" s="235"/>
    </row>
    <row r="84" spans="2:22" ht="15.95" customHeight="1" x14ac:dyDescent="0.2">
      <c r="B84" s="20"/>
      <c r="C84" s="20"/>
      <c r="D84" s="124"/>
      <c r="E84" s="124"/>
      <c r="F84" s="20"/>
      <c r="G84" s="20"/>
      <c r="H84" s="20"/>
      <c r="I84" s="64"/>
      <c r="L84" s="129">
        <v>2</v>
      </c>
      <c r="M84" s="130">
        <v>50</v>
      </c>
      <c r="N84" s="130">
        <v>100</v>
      </c>
      <c r="O84" s="130">
        <v>250</v>
      </c>
      <c r="P84" s="130">
        <v>150</v>
      </c>
      <c r="Q84" s="131">
        <v>200</v>
      </c>
      <c r="R84" s="235"/>
      <c r="S84" s="235"/>
      <c r="T84" s="235"/>
      <c r="U84" s="235"/>
      <c r="V84" s="235"/>
    </row>
    <row r="85" spans="2:22" ht="15.95" customHeight="1" x14ac:dyDescent="0.2">
      <c r="B85" s="20"/>
      <c r="C85" s="20"/>
      <c r="D85" s="124"/>
      <c r="E85" s="124"/>
      <c r="F85" s="20"/>
      <c r="G85" s="20"/>
      <c r="H85" s="20"/>
      <c r="I85" s="64"/>
      <c r="L85" s="129">
        <v>3</v>
      </c>
      <c r="M85" s="130">
        <v>50</v>
      </c>
      <c r="N85" s="130">
        <v>200</v>
      </c>
      <c r="O85" s="130">
        <v>300</v>
      </c>
      <c r="P85" s="130">
        <v>250</v>
      </c>
      <c r="Q85" s="131">
        <v>200</v>
      </c>
      <c r="R85" s="235"/>
      <c r="S85" s="235"/>
      <c r="T85" s="235"/>
      <c r="U85" s="235"/>
      <c r="V85" s="235"/>
    </row>
    <row r="86" spans="2:22" ht="15.95" customHeight="1" x14ac:dyDescent="0.2">
      <c r="B86" s="20"/>
      <c r="C86" s="20"/>
      <c r="D86" s="124"/>
      <c r="E86" s="124"/>
      <c r="F86" s="20"/>
      <c r="G86" s="20"/>
      <c r="H86" s="20"/>
      <c r="I86" s="64"/>
      <c r="L86" s="129">
        <v>4</v>
      </c>
      <c r="M86" s="130">
        <v>100</v>
      </c>
      <c r="N86" s="130">
        <v>200</v>
      </c>
      <c r="O86" s="130">
        <v>300</v>
      </c>
      <c r="P86" s="130">
        <v>300</v>
      </c>
      <c r="Q86" s="131">
        <v>200</v>
      </c>
      <c r="R86" s="235"/>
      <c r="S86" s="235"/>
      <c r="T86" s="235"/>
      <c r="U86" s="235"/>
      <c r="V86" s="235"/>
    </row>
    <row r="87" spans="2:22" ht="15.95" customHeight="1" x14ac:dyDescent="0.2">
      <c r="B87" s="20"/>
      <c r="C87" s="20"/>
      <c r="D87" s="124"/>
      <c r="E87" s="124"/>
      <c r="F87" s="20"/>
      <c r="G87" s="20"/>
      <c r="H87" s="20"/>
      <c r="I87" s="64"/>
      <c r="L87" s="129">
        <v>5</v>
      </c>
      <c r="M87" s="132">
        <v>100</v>
      </c>
      <c r="N87" s="132">
        <v>250</v>
      </c>
      <c r="O87" s="132">
        <v>350</v>
      </c>
      <c r="P87" s="132">
        <v>300</v>
      </c>
      <c r="Q87" s="133">
        <v>200</v>
      </c>
      <c r="R87" s="235"/>
      <c r="S87" s="235"/>
      <c r="T87" s="235"/>
      <c r="U87" s="235"/>
      <c r="V87" s="235"/>
    </row>
    <row r="88" spans="2:22" ht="15.95" customHeight="1" x14ac:dyDescent="0.2">
      <c r="B88" s="20"/>
      <c r="C88" s="20"/>
      <c r="D88" s="124"/>
      <c r="E88" s="124"/>
      <c r="F88" s="20"/>
      <c r="G88" s="20"/>
      <c r="H88" s="20"/>
      <c r="I88" s="64"/>
      <c r="L88" s="129">
        <v>6</v>
      </c>
      <c r="M88" s="132">
        <v>200</v>
      </c>
      <c r="N88" s="132">
        <v>400</v>
      </c>
      <c r="O88" s="132">
        <v>450</v>
      </c>
      <c r="P88" s="132">
        <v>250</v>
      </c>
      <c r="Q88" s="133">
        <v>250</v>
      </c>
      <c r="R88" s="235"/>
      <c r="S88" s="235"/>
      <c r="T88" s="235"/>
      <c r="U88" s="235"/>
      <c r="V88" s="235"/>
    </row>
    <row r="89" spans="2:22" ht="15.95" customHeight="1" x14ac:dyDescent="0.2">
      <c r="B89" s="20"/>
      <c r="C89" s="20"/>
      <c r="D89" s="124"/>
      <c r="E89" s="124"/>
      <c r="F89" s="20"/>
      <c r="G89" s="20"/>
      <c r="H89" s="20"/>
      <c r="I89" s="64"/>
      <c r="L89" s="129">
        <v>7</v>
      </c>
      <c r="M89" s="132">
        <v>250</v>
      </c>
      <c r="N89" s="132">
        <v>300</v>
      </c>
      <c r="O89" s="132">
        <v>350</v>
      </c>
      <c r="P89" s="132">
        <v>300</v>
      </c>
      <c r="Q89" s="133">
        <v>250</v>
      </c>
      <c r="R89" s="235"/>
      <c r="S89" s="235"/>
      <c r="T89" s="235"/>
      <c r="U89" s="235"/>
      <c r="V89" s="235"/>
    </row>
    <row r="90" spans="2:22" ht="15.95" customHeight="1" x14ac:dyDescent="0.2">
      <c r="B90" s="20"/>
      <c r="C90" s="20"/>
      <c r="D90" s="124"/>
      <c r="E90" s="124"/>
      <c r="F90" s="20"/>
      <c r="G90" s="20"/>
      <c r="H90" s="20"/>
      <c r="I90" s="64"/>
      <c r="L90" s="129">
        <v>8</v>
      </c>
      <c r="M90" s="132">
        <v>200</v>
      </c>
      <c r="N90" s="132">
        <v>350</v>
      </c>
      <c r="O90" s="132">
        <v>400</v>
      </c>
      <c r="P90" s="132">
        <v>250</v>
      </c>
      <c r="Q90" s="133">
        <v>300</v>
      </c>
      <c r="R90" s="235"/>
      <c r="S90" s="235"/>
      <c r="T90" s="235"/>
      <c r="U90" s="235"/>
      <c r="V90" s="235"/>
    </row>
    <row r="91" spans="2:22" ht="15.95" customHeight="1" x14ac:dyDescent="0.2">
      <c r="B91" s="20"/>
      <c r="C91" s="20"/>
      <c r="D91" s="124"/>
      <c r="E91" s="124"/>
      <c r="F91" s="20"/>
      <c r="G91" s="20"/>
      <c r="H91" s="20"/>
      <c r="I91" s="64"/>
      <c r="L91" s="129">
        <v>9</v>
      </c>
      <c r="M91" s="132">
        <v>200</v>
      </c>
      <c r="N91" s="132">
        <v>400</v>
      </c>
      <c r="O91" s="132">
        <v>400</v>
      </c>
      <c r="P91" s="132">
        <v>300</v>
      </c>
      <c r="Q91" s="133">
        <v>300</v>
      </c>
      <c r="R91" s="235"/>
      <c r="S91" s="235"/>
      <c r="T91" s="235"/>
      <c r="U91" s="235"/>
      <c r="V91" s="235"/>
    </row>
    <row r="92" spans="2:22" ht="15.95" customHeight="1" x14ac:dyDescent="0.2">
      <c r="B92" s="20"/>
      <c r="C92" s="20"/>
      <c r="D92" s="124"/>
      <c r="E92" s="124"/>
      <c r="F92" s="20"/>
      <c r="G92" s="20"/>
      <c r="H92" s="20"/>
      <c r="I92" s="64"/>
      <c r="L92" s="129">
        <v>10</v>
      </c>
      <c r="M92" s="132">
        <v>250</v>
      </c>
      <c r="N92" s="132">
        <v>300</v>
      </c>
      <c r="O92" s="132">
        <v>450</v>
      </c>
      <c r="P92" s="132">
        <v>300</v>
      </c>
      <c r="Q92" s="133">
        <v>300</v>
      </c>
      <c r="R92" s="235"/>
      <c r="S92" s="235"/>
      <c r="T92" s="235"/>
      <c r="U92" s="235"/>
      <c r="V92" s="235"/>
    </row>
    <row r="93" spans="2:22" ht="15.95" customHeight="1" x14ac:dyDescent="0.2">
      <c r="B93" s="20"/>
      <c r="C93" s="20"/>
      <c r="D93" s="124"/>
      <c r="E93" s="124"/>
      <c r="F93" s="20"/>
      <c r="G93" s="20"/>
      <c r="H93" s="20"/>
      <c r="I93" s="64"/>
      <c r="L93" s="129">
        <v>11</v>
      </c>
      <c r="M93" s="132">
        <v>250</v>
      </c>
      <c r="N93" s="132">
        <v>400</v>
      </c>
      <c r="O93" s="132">
        <v>500</v>
      </c>
      <c r="P93" s="132">
        <v>300</v>
      </c>
      <c r="Q93" s="133">
        <v>250</v>
      </c>
      <c r="R93" s="235"/>
      <c r="S93" s="235"/>
      <c r="T93" s="235"/>
      <c r="U93" s="235"/>
      <c r="V93" s="235"/>
    </row>
    <row r="94" spans="2:22" ht="15.95" customHeight="1" x14ac:dyDescent="0.2">
      <c r="B94" s="20"/>
      <c r="C94" s="20"/>
      <c r="D94" s="124"/>
      <c r="E94" s="124"/>
      <c r="F94" s="20"/>
      <c r="G94" s="20"/>
      <c r="H94" s="20"/>
      <c r="I94" s="64"/>
      <c r="L94" s="129">
        <v>12</v>
      </c>
      <c r="M94" s="132">
        <v>250</v>
      </c>
      <c r="N94" s="132">
        <v>300</v>
      </c>
      <c r="O94" s="132">
        <v>450</v>
      </c>
      <c r="P94" s="132">
        <v>300</v>
      </c>
      <c r="Q94" s="133">
        <v>300</v>
      </c>
      <c r="R94" s="235"/>
      <c r="S94" s="235"/>
      <c r="T94" s="235"/>
      <c r="U94" s="235"/>
      <c r="V94" s="235"/>
    </row>
    <row r="95" spans="2:22" ht="15.95" customHeight="1" x14ac:dyDescent="0.2">
      <c r="B95" s="20"/>
      <c r="C95" s="20"/>
      <c r="D95" s="124"/>
      <c r="E95" s="124"/>
      <c r="F95" s="20"/>
      <c r="G95" s="20"/>
      <c r="H95" s="20"/>
      <c r="I95" s="64"/>
      <c r="L95" s="129">
        <v>13</v>
      </c>
      <c r="M95" s="132">
        <v>250</v>
      </c>
      <c r="N95" s="132">
        <v>300</v>
      </c>
      <c r="O95" s="132">
        <v>450</v>
      </c>
      <c r="P95" s="132">
        <v>300</v>
      </c>
      <c r="Q95" s="133">
        <v>250</v>
      </c>
      <c r="R95" s="235"/>
      <c r="S95" s="235"/>
      <c r="T95" s="235"/>
      <c r="U95" s="235"/>
      <c r="V95" s="235"/>
    </row>
    <row r="96" spans="2:22" ht="15.95" customHeight="1" x14ac:dyDescent="0.2">
      <c r="B96" s="20"/>
      <c r="C96" s="20"/>
      <c r="D96" s="124"/>
      <c r="E96" s="124"/>
      <c r="F96" s="20"/>
      <c r="G96" s="20"/>
      <c r="H96" s="20"/>
      <c r="I96" s="64"/>
      <c r="L96" s="129">
        <v>14</v>
      </c>
      <c r="M96" s="132">
        <v>250</v>
      </c>
      <c r="N96" s="132">
        <v>400</v>
      </c>
      <c r="O96" s="132">
        <v>250</v>
      </c>
      <c r="P96" s="132">
        <v>150</v>
      </c>
      <c r="Q96" s="133">
        <v>100</v>
      </c>
      <c r="R96" s="235"/>
      <c r="S96" s="235"/>
      <c r="T96" s="235"/>
      <c r="U96" s="235"/>
      <c r="V96" s="235"/>
    </row>
    <row r="97" spans="2:22" ht="15.95" customHeight="1" thickBot="1" x14ac:dyDescent="0.25">
      <c r="B97" s="20"/>
      <c r="C97" s="20"/>
      <c r="D97" s="124"/>
      <c r="E97" s="124"/>
      <c r="F97" s="20"/>
      <c r="G97" s="20"/>
      <c r="H97" s="20"/>
      <c r="I97" s="64"/>
      <c r="L97" s="134">
        <v>15</v>
      </c>
      <c r="M97" s="135">
        <v>50</v>
      </c>
      <c r="N97" s="135">
        <v>150</v>
      </c>
      <c r="O97" s="135">
        <v>50</v>
      </c>
      <c r="P97" s="135">
        <v>50</v>
      </c>
      <c r="Q97" s="136">
        <v>50</v>
      </c>
      <c r="R97" s="235"/>
      <c r="S97" s="235"/>
      <c r="T97" s="235"/>
      <c r="U97" s="235"/>
      <c r="V97" s="235"/>
    </row>
    <row r="98" spans="2:22" ht="15.95" customHeight="1" x14ac:dyDescent="0.2">
      <c r="B98" s="20"/>
      <c r="C98" s="20"/>
      <c r="D98" s="124"/>
      <c r="E98" s="124"/>
      <c r="F98" s="20"/>
      <c r="G98" s="20"/>
      <c r="H98" s="20"/>
      <c r="I98" s="64"/>
    </row>
    <row r="99" spans="2:22" ht="123.95" customHeight="1" x14ac:dyDescent="0.2"/>
    <row r="101" spans="2:22" ht="20.100000000000001" customHeight="1" thickBot="1" x14ac:dyDescent="0.25">
      <c r="B101" s="563" t="s">
        <v>220</v>
      </c>
      <c r="C101" s="563"/>
      <c r="D101" s="563"/>
      <c r="E101" s="563"/>
      <c r="F101" s="582" t="s">
        <v>462</v>
      </c>
    </row>
    <row r="102" spans="2:22" ht="17.25" thickBot="1" x14ac:dyDescent="0.3">
      <c r="B102" s="256" t="s">
        <v>47</v>
      </c>
      <c r="C102" s="363" t="s">
        <v>217</v>
      </c>
      <c r="D102" s="363" t="s">
        <v>218</v>
      </c>
      <c r="E102" s="258" t="s">
        <v>219</v>
      </c>
      <c r="F102" s="329" t="s">
        <v>452</v>
      </c>
      <c r="G102" s="427"/>
      <c r="I102" s="165"/>
      <c r="J102" s="41" t="s">
        <v>68</v>
      </c>
      <c r="K102" s="41" t="s">
        <v>69</v>
      </c>
      <c r="L102" s="149" t="s">
        <v>151</v>
      </c>
      <c r="M102" s="41" t="s">
        <v>70</v>
      </c>
      <c r="N102" s="17" t="s">
        <v>71</v>
      </c>
    </row>
    <row r="103" spans="2:22" s="31" customFormat="1" ht="15.95" customHeight="1" thickTop="1" x14ac:dyDescent="0.2">
      <c r="B103" s="43">
        <v>1</v>
      </c>
      <c r="C103" s="330">
        <v>5.04</v>
      </c>
      <c r="D103" s="168">
        <v>17.04</v>
      </c>
      <c r="E103" s="416">
        <f>'Gas Volume 3'!C50+'Gas Volume 4'!C54+'Doublet 34'!C103</f>
        <v>16.96</v>
      </c>
      <c r="F103" s="415" t="str">
        <f>IF(OR(D103&lt;$J$106,D103&gt;$K$106),D103-$L$104,"ok")</f>
        <v>ok</v>
      </c>
      <c r="G103" s="30"/>
      <c r="I103" s="51" t="s">
        <v>214</v>
      </c>
      <c r="J103" s="396">
        <f>MIN(C103:C121)</f>
        <v>5.03</v>
      </c>
      <c r="K103" s="396">
        <f>MAX(C103:C121)</f>
        <v>5.04</v>
      </c>
      <c r="L103" s="396">
        <f>AVERAGE(C103:C121)</f>
        <v>5.0342105263157908</v>
      </c>
      <c r="M103" s="396">
        <f>K103-J103</f>
        <v>9.9999999999997868E-3</v>
      </c>
      <c r="N103" s="397">
        <f>_xlfn.STDEV.P(C103:C121)</f>
        <v>4.9372797471824523E-3</v>
      </c>
    </row>
    <row r="104" spans="2:22" s="31" customFormat="1" ht="15.95" customHeight="1" x14ac:dyDescent="0.25">
      <c r="B104" s="43">
        <v>2</v>
      </c>
      <c r="C104" s="330">
        <v>5.04</v>
      </c>
      <c r="D104" s="168">
        <v>17</v>
      </c>
      <c r="E104" s="417">
        <f>'Gas Volume 3'!C51+'Gas Volume 4'!C55+'Doublet 34'!C104</f>
        <v>16.925000000000001</v>
      </c>
      <c r="F104" s="415">
        <f t="shared" ref="F104:F121" si="0">IF(OR(D104&lt;$J$106,D104&gt;$K$106),D104-$L$104,"ok")</f>
        <v>-8.1842105263159937E-2</v>
      </c>
      <c r="G104" s="30"/>
      <c r="I104" s="185" t="s">
        <v>215</v>
      </c>
      <c r="J104" s="73">
        <f>MIN(D103:D121)</f>
        <v>17</v>
      </c>
      <c r="K104" s="73">
        <f>MAX(D103:D121)</f>
        <v>17.184999999999999</v>
      </c>
      <c r="L104" s="73">
        <f>AVERAGE(D103:D121)</f>
        <v>17.08184210526316</v>
      </c>
      <c r="M104" s="73">
        <f>K104-J104</f>
        <v>0.18499999999999872</v>
      </c>
      <c r="N104" s="98">
        <f>_xlfn.STDEV.P(D103:D121)</f>
        <v>5.5255638586191452E-2</v>
      </c>
    </row>
    <row r="105" spans="2:22" s="31" customFormat="1" ht="15.95" customHeight="1" x14ac:dyDescent="0.2">
      <c r="B105" s="43">
        <v>3</v>
      </c>
      <c r="C105" s="330">
        <v>5.03</v>
      </c>
      <c r="D105" s="168">
        <v>17.015000000000001</v>
      </c>
      <c r="E105" s="417">
        <f>'Gas Volume 3'!C52+'Gas Volume 4'!C56+'Doublet 34'!C105</f>
        <v>16.98</v>
      </c>
      <c r="F105" s="415" t="str">
        <f t="shared" si="0"/>
        <v>ok</v>
      </c>
      <c r="G105" s="72"/>
      <c r="I105" s="409" t="s">
        <v>216</v>
      </c>
      <c r="J105" s="390">
        <f>MIN(E103:E121)</f>
        <v>16.925000000000001</v>
      </c>
      <c r="K105" s="390">
        <f>MAX(E103:E121)</f>
        <v>17.114999999999998</v>
      </c>
      <c r="L105" s="390">
        <f>AVERAGE(E103:E121)</f>
        <v>17.015789473684212</v>
      </c>
      <c r="M105" s="390">
        <f>K105-J105</f>
        <v>0.18999999999999773</v>
      </c>
      <c r="N105" s="370">
        <f>_xlfn.STDEV.P(E103:E121)</f>
        <v>5.2296300510565379E-2</v>
      </c>
    </row>
    <row r="106" spans="2:22" s="31" customFormat="1" ht="15.95" customHeight="1" thickBot="1" x14ac:dyDescent="0.25">
      <c r="B106" s="43">
        <v>4</v>
      </c>
      <c r="C106" s="330">
        <v>5.03</v>
      </c>
      <c r="D106" s="168">
        <v>17.010000000000002</v>
      </c>
      <c r="E106" s="417">
        <f>'Gas Volume 3'!C53+'Gas Volume 4'!C57+'Doublet 34'!C106</f>
        <v>16.955000000000002</v>
      </c>
      <c r="F106" s="415" t="str">
        <f t="shared" si="0"/>
        <v>ok</v>
      </c>
      <c r="G106" s="72"/>
      <c r="I106" s="410" t="s">
        <v>453</v>
      </c>
      <c r="J106" s="411">
        <f>L104-0.08</f>
        <v>17.001842105263162</v>
      </c>
      <c r="K106" s="411">
        <f>L104+0.08</f>
        <v>17.161842105263158</v>
      </c>
      <c r="L106" s="411"/>
      <c r="M106" s="411"/>
      <c r="N106" s="412">
        <v>80</v>
      </c>
    </row>
    <row r="107" spans="2:22" s="31" customFormat="1" ht="15.95" customHeight="1" x14ac:dyDescent="0.2">
      <c r="B107" s="43">
        <v>5</v>
      </c>
      <c r="C107" s="330">
        <v>5.03</v>
      </c>
      <c r="D107" s="168">
        <v>17.100000000000001</v>
      </c>
      <c r="E107" s="417">
        <f>'Gas Volume 3'!C54+'Gas Volume 4'!C58+'Doublet 34'!C107</f>
        <v>17.055</v>
      </c>
      <c r="F107" s="415" t="str">
        <f t="shared" si="0"/>
        <v>ok</v>
      </c>
      <c r="G107" s="72"/>
    </row>
    <row r="108" spans="2:22" s="31" customFormat="1" ht="15.95" customHeight="1" x14ac:dyDescent="0.2">
      <c r="B108" s="43">
        <v>6</v>
      </c>
      <c r="C108" s="330">
        <v>5.03</v>
      </c>
      <c r="D108" s="333">
        <v>17.105</v>
      </c>
      <c r="E108" s="417">
        <f>'Gas Volume 3'!C55+'Gas Volume 4'!C59+'Doublet 34'!C108</f>
        <v>17.074999999999999</v>
      </c>
      <c r="F108" s="415" t="str">
        <f t="shared" si="0"/>
        <v>ok</v>
      </c>
      <c r="G108" s="72"/>
    </row>
    <row r="109" spans="2:22" s="31" customFormat="1" ht="15.95" customHeight="1" x14ac:dyDescent="0.2">
      <c r="B109" s="43">
        <v>7</v>
      </c>
      <c r="C109" s="330">
        <v>5.03</v>
      </c>
      <c r="D109" s="168">
        <v>17.015000000000001</v>
      </c>
      <c r="E109" s="417">
        <f>'Gas Volume 3'!C56+'Gas Volume 4'!C60+'Doublet 34'!C109</f>
        <v>16.984999999999999</v>
      </c>
      <c r="F109" s="415" t="str">
        <f t="shared" si="0"/>
        <v>ok</v>
      </c>
      <c r="G109" s="72"/>
    </row>
    <row r="110" spans="2:22" s="31" customFormat="1" ht="15.95" customHeight="1" x14ac:dyDescent="0.2">
      <c r="B110" s="43">
        <v>8</v>
      </c>
      <c r="C110" s="330">
        <v>5.03</v>
      </c>
      <c r="D110" s="168">
        <v>17.11</v>
      </c>
      <c r="E110" s="417">
        <f>'Gas Volume 3'!C57+'Gas Volume 4'!C61+'Doublet 34'!C110</f>
        <v>17.074999999999999</v>
      </c>
      <c r="F110" s="415" t="str">
        <f t="shared" si="0"/>
        <v>ok</v>
      </c>
      <c r="G110" s="72"/>
    </row>
    <row r="111" spans="2:22" s="31" customFormat="1" ht="15.95" customHeight="1" x14ac:dyDescent="0.2">
      <c r="B111" s="43">
        <v>9</v>
      </c>
      <c r="C111" s="330">
        <v>5.03</v>
      </c>
      <c r="D111" s="168">
        <v>17.184999999999999</v>
      </c>
      <c r="E111" s="417">
        <f>'Gas Volume 3'!C58+'Gas Volume 4'!C62+'Doublet 34'!C111</f>
        <v>17.080000000000002</v>
      </c>
      <c r="F111" s="415">
        <f t="shared" si="0"/>
        <v>0.10315789473683878</v>
      </c>
      <c r="G111" s="72"/>
    </row>
    <row r="112" spans="2:22" s="31" customFormat="1" ht="15.95" customHeight="1" x14ac:dyDescent="0.2">
      <c r="B112" s="43">
        <v>10</v>
      </c>
      <c r="C112" s="330">
        <v>5.04</v>
      </c>
      <c r="D112" s="168">
        <v>17.145</v>
      </c>
      <c r="E112" s="417">
        <f>'Gas Volume 3'!C59+'Gas Volume 4'!C63+'Doublet 34'!C112</f>
        <v>17.085000000000001</v>
      </c>
      <c r="F112" s="415" t="str">
        <f t="shared" si="0"/>
        <v>ok</v>
      </c>
      <c r="G112" s="30"/>
    </row>
    <row r="113" spans="2:7" s="31" customFormat="1" ht="15.95" customHeight="1" x14ac:dyDescent="0.2">
      <c r="B113" s="43">
        <v>11</v>
      </c>
      <c r="C113" s="330">
        <v>5.04</v>
      </c>
      <c r="D113" s="168">
        <v>17.145</v>
      </c>
      <c r="E113" s="417">
        <f>'Gas Volume 3'!C60+'Gas Volume 4'!C64+'Doublet 34'!C113</f>
        <v>17.114999999999998</v>
      </c>
      <c r="F113" s="415" t="str">
        <f t="shared" si="0"/>
        <v>ok</v>
      </c>
      <c r="G113" s="30"/>
    </row>
    <row r="114" spans="2:7" s="31" customFormat="1" ht="15.95" customHeight="1" x14ac:dyDescent="0.2">
      <c r="B114" s="43">
        <v>12</v>
      </c>
      <c r="C114" s="330">
        <v>5.04</v>
      </c>
      <c r="D114" s="168">
        <v>17.045000000000002</v>
      </c>
      <c r="E114" s="417">
        <f>'Gas Volume 3'!C61+'Gas Volume 4'!C65+'Doublet 34'!C114</f>
        <v>17.010000000000002</v>
      </c>
      <c r="F114" s="415" t="str">
        <f t="shared" si="0"/>
        <v>ok</v>
      </c>
      <c r="G114" s="30"/>
    </row>
    <row r="115" spans="2:7" s="31" customFormat="1" ht="15.95" customHeight="1" x14ac:dyDescent="0.2">
      <c r="B115" s="43">
        <v>13</v>
      </c>
      <c r="C115" s="330">
        <v>5.04</v>
      </c>
      <c r="D115" s="168">
        <v>17.045000000000002</v>
      </c>
      <c r="E115" s="417">
        <f>'Gas Volume 3'!C62+'Gas Volume 4'!C66+'Doublet 34'!C115</f>
        <v>17.04</v>
      </c>
      <c r="F115" s="415" t="str">
        <f t="shared" si="0"/>
        <v>ok</v>
      </c>
      <c r="G115" s="30"/>
    </row>
    <row r="116" spans="2:7" s="31" customFormat="1" ht="15.95" customHeight="1" x14ac:dyDescent="0.2">
      <c r="B116" s="43">
        <v>14</v>
      </c>
      <c r="C116" s="330">
        <v>5.03</v>
      </c>
      <c r="D116" s="168">
        <v>17.065000000000001</v>
      </c>
      <c r="E116" s="417">
        <f>'Gas Volume 3'!C63+'Gas Volume 4'!C67+'Doublet 34'!C116</f>
        <v>17.010000000000002</v>
      </c>
      <c r="F116" s="415" t="str">
        <f t="shared" si="0"/>
        <v>ok</v>
      </c>
      <c r="G116" s="30"/>
    </row>
    <row r="117" spans="2:7" s="31" customFormat="1" ht="15.95" customHeight="1" x14ac:dyDescent="0.2">
      <c r="B117" s="43">
        <v>15</v>
      </c>
      <c r="C117" s="330">
        <v>5.03</v>
      </c>
      <c r="D117" s="168">
        <v>17.074999999999999</v>
      </c>
      <c r="E117" s="417">
        <f>'Gas Volume 3'!C64+'Gas Volume 4'!C68+'Doublet 34'!C117</f>
        <v>16.970000000000002</v>
      </c>
      <c r="F117" s="415" t="str">
        <f t="shared" si="0"/>
        <v>ok</v>
      </c>
      <c r="G117" s="30"/>
    </row>
    <row r="118" spans="2:7" s="31" customFormat="1" ht="15.95" customHeight="1" x14ac:dyDescent="0.2">
      <c r="B118" s="43">
        <v>16</v>
      </c>
      <c r="C118" s="330">
        <v>5.03</v>
      </c>
      <c r="D118" s="168">
        <v>17.13</v>
      </c>
      <c r="E118" s="417">
        <f>'Gas Volume 3'!C65+'Gas Volume 4'!C69+'Doublet 34'!C118</f>
        <v>17.03</v>
      </c>
      <c r="F118" s="415" t="str">
        <f t="shared" si="0"/>
        <v>ok</v>
      </c>
      <c r="G118" s="30"/>
    </row>
    <row r="119" spans="2:7" s="31" customFormat="1" ht="15.95" customHeight="1" x14ac:dyDescent="0.2">
      <c r="B119" s="43">
        <v>17</v>
      </c>
      <c r="C119" s="330">
        <v>5.03</v>
      </c>
      <c r="D119" s="168">
        <v>17.07</v>
      </c>
      <c r="E119" s="417">
        <f>'Gas Volume 3'!C66+'Gas Volume 4'!C70+'Doublet 34'!C119</f>
        <v>17.010000000000002</v>
      </c>
      <c r="F119" s="415" t="str">
        <f t="shared" si="0"/>
        <v>ok</v>
      </c>
      <c r="G119" s="30"/>
    </row>
    <row r="120" spans="2:7" s="31" customFormat="1" ht="15.95" customHeight="1" x14ac:dyDescent="0.2">
      <c r="B120" s="43">
        <v>18</v>
      </c>
      <c r="C120" s="330">
        <v>5.04</v>
      </c>
      <c r="D120" s="168">
        <v>17.074999999999999</v>
      </c>
      <c r="E120" s="417">
        <f>'Gas Volume 3'!C67+'Gas Volume 4'!C71+'Doublet 34'!C120</f>
        <v>16.98</v>
      </c>
      <c r="F120" s="415" t="str">
        <f t="shared" si="0"/>
        <v>ok</v>
      </c>
      <c r="G120" s="30"/>
    </row>
    <row r="121" spans="2:7" s="31" customFormat="1" ht="15.95" customHeight="1" thickBot="1" x14ac:dyDescent="0.25">
      <c r="B121" s="18">
        <v>19</v>
      </c>
      <c r="C121" s="331">
        <v>5.04</v>
      </c>
      <c r="D121" s="169">
        <v>17.18</v>
      </c>
      <c r="E121" s="417">
        <f>'Gas Volume 3'!C68+'Gas Volume 4'!C72+'Doublet 34'!C121</f>
        <v>16.96</v>
      </c>
      <c r="F121" s="415">
        <f t="shared" si="0"/>
        <v>9.8157894736839779E-2</v>
      </c>
      <c r="G121" s="30"/>
    </row>
    <row r="122" spans="2:7" x14ac:dyDescent="0.2">
      <c r="E122" s="366" t="s">
        <v>451</v>
      </c>
      <c r="F122" s="381">
        <f>19-COUNTIF(F103:F121,"ok")</f>
        <v>3</v>
      </c>
    </row>
  </sheetData>
  <mergeCells count="22">
    <mergeCell ref="B14:C14"/>
    <mergeCell ref="C3:D3"/>
    <mergeCell ref="C2:D2"/>
    <mergeCell ref="B16:C16"/>
    <mergeCell ref="B21:C21"/>
    <mergeCell ref="B17:C17"/>
    <mergeCell ref="B18:C18"/>
    <mergeCell ref="B19:C19"/>
    <mergeCell ref="B20:C20"/>
    <mergeCell ref="B15:C15"/>
    <mergeCell ref="C8:D8"/>
    <mergeCell ref="B26:F26"/>
    <mergeCell ref="B51:F51"/>
    <mergeCell ref="B77:F77"/>
    <mergeCell ref="B101:E101"/>
    <mergeCell ref="L81:L82"/>
    <mergeCell ref="K80:S80"/>
    <mergeCell ref="M81:Q81"/>
    <mergeCell ref="L29:L30"/>
    <mergeCell ref="M29:Q29"/>
    <mergeCell ref="K28:S28"/>
    <mergeCell ref="K55:S55"/>
  </mergeCells>
  <pageMargins left="0.75" right="0.75" top="1" bottom="1" header="0.5" footer="0.5"/>
  <pageSetup orientation="portrait" horizontalDpi="4294967292" verticalDpi="4294967292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>
    <tabColor rgb="FFFFFF00"/>
  </sheetPr>
  <dimension ref="B1:W258"/>
  <sheetViews>
    <sheetView tabSelected="1" topLeftCell="C135" zoomScale="60" zoomScaleNormal="60" workbookViewId="0">
      <selection activeCell="J126" sqref="J126"/>
    </sheetView>
  </sheetViews>
  <sheetFormatPr baseColWidth="10" defaultColWidth="10.875" defaultRowHeight="15" x14ac:dyDescent="0.2"/>
  <cols>
    <col min="1" max="1" width="7.125" style="14" customWidth="1"/>
    <col min="2" max="2" width="24.5" style="14" customWidth="1"/>
    <col min="3" max="3" width="55.125" style="14" customWidth="1"/>
    <col min="4" max="4" width="31.875" style="14" customWidth="1"/>
    <col min="5" max="5" width="29.875" style="14" customWidth="1"/>
    <col min="6" max="6" width="39.375" style="14" customWidth="1"/>
    <col min="7" max="7" width="13" style="14" customWidth="1"/>
    <col min="8" max="8" width="20.5" style="14" customWidth="1"/>
    <col min="9" max="9" width="18.25" style="14" customWidth="1"/>
    <col min="10" max="11" width="10.875" style="14"/>
    <col min="12" max="12" width="9.375" style="14" customWidth="1"/>
    <col min="13" max="13" width="7.5" style="14" customWidth="1"/>
    <col min="14" max="14" width="7" style="14" bestFit="1" customWidth="1"/>
    <col min="15" max="15" width="7.25" style="14" customWidth="1"/>
    <col min="16" max="16" width="8.25" style="14" customWidth="1"/>
    <col min="17" max="17" width="7.5" style="14" customWidth="1"/>
    <col min="18" max="22" width="5.375" style="14" customWidth="1"/>
    <col min="23" max="16384" width="10.875" style="14"/>
  </cols>
  <sheetData>
    <row r="1" spans="3:12" ht="15.75" thickBot="1" x14ac:dyDescent="0.25"/>
    <row r="2" spans="3:12" ht="30.95" customHeight="1" x14ac:dyDescent="0.4">
      <c r="C2" s="498" t="s">
        <v>0</v>
      </c>
      <c r="D2" s="499"/>
      <c r="E2" s="500"/>
      <c r="F2" s="108"/>
      <c r="G2" s="108"/>
    </row>
    <row r="3" spans="3:12" ht="21.95" customHeight="1" thickBot="1" x14ac:dyDescent="0.4">
      <c r="C3" s="511" t="s">
        <v>4</v>
      </c>
      <c r="D3" s="512"/>
      <c r="E3" s="513"/>
      <c r="F3" s="109"/>
      <c r="G3" s="109"/>
      <c r="L3" s="3"/>
    </row>
    <row r="4" spans="3:12" ht="15.75" thickBot="1" x14ac:dyDescent="0.25"/>
    <row r="5" spans="3:12" ht="21.95" customHeight="1" thickBot="1" x14ac:dyDescent="0.4">
      <c r="C5" s="70" t="s">
        <v>2</v>
      </c>
      <c r="D5" s="71">
        <f>'Parts SN'!C5</f>
        <v>4931</v>
      </c>
      <c r="E5" s="62"/>
    </row>
    <row r="6" spans="3:12" ht="21.95" customHeight="1" thickBot="1" x14ac:dyDescent="0.4">
      <c r="C6" s="70" t="s">
        <v>26</v>
      </c>
      <c r="D6" s="71" t="str">
        <f>'Parts SN'!B10</f>
        <v>Quadruplet</v>
      </c>
      <c r="E6" s="62"/>
    </row>
    <row r="7" spans="3:12" ht="15.75" thickBot="1" x14ac:dyDescent="0.25"/>
    <row r="8" spans="3:12" ht="21.95" customHeight="1" thickBot="1" x14ac:dyDescent="0.4">
      <c r="C8" s="548" t="s">
        <v>258</v>
      </c>
      <c r="D8" s="549"/>
    </row>
    <row r="9" spans="3:12" ht="15.95" customHeight="1" x14ac:dyDescent="0.25">
      <c r="C9" s="214" t="s">
        <v>284</v>
      </c>
      <c r="D9" s="211"/>
    </row>
    <row r="10" spans="3:12" ht="15.95" customHeight="1" x14ac:dyDescent="0.25">
      <c r="C10" s="215" t="s">
        <v>285</v>
      </c>
      <c r="D10" s="212"/>
    </row>
    <row r="11" spans="3:12" ht="15.95" customHeight="1" x14ac:dyDescent="0.25">
      <c r="C11" s="215" t="s">
        <v>286</v>
      </c>
      <c r="D11" s="212"/>
    </row>
    <row r="12" spans="3:12" ht="15.95" customHeight="1" x14ac:dyDescent="0.25">
      <c r="C12" s="215" t="s">
        <v>288</v>
      </c>
      <c r="D12" s="212"/>
    </row>
    <row r="13" spans="3:12" ht="15.95" customHeight="1" x14ac:dyDescent="0.25">
      <c r="C13" s="215" t="s">
        <v>289</v>
      </c>
      <c r="D13" s="212"/>
    </row>
    <row r="14" spans="3:12" ht="15.95" customHeight="1" x14ac:dyDescent="0.25">
      <c r="C14" s="215" t="s">
        <v>290</v>
      </c>
      <c r="D14" s="212"/>
    </row>
    <row r="15" spans="3:12" ht="15.95" customHeight="1" x14ac:dyDescent="0.25">
      <c r="C15" s="215" t="s">
        <v>291</v>
      </c>
      <c r="D15" s="212"/>
    </row>
    <row r="16" spans="3:12" ht="15.95" customHeight="1" thickBot="1" x14ac:dyDescent="0.3">
      <c r="C16" s="167" t="s">
        <v>292</v>
      </c>
      <c r="D16" s="213"/>
    </row>
    <row r="17" spans="2:10" ht="20.25" thickBot="1" x14ac:dyDescent="0.35">
      <c r="B17" s="63"/>
    </row>
    <row r="18" spans="2:10" ht="17.25" thickBot="1" x14ac:dyDescent="0.3">
      <c r="B18" s="24" t="s">
        <v>27</v>
      </c>
      <c r="C18" s="110" t="s">
        <v>36</v>
      </c>
      <c r="D18" s="25" t="s">
        <v>33</v>
      </c>
      <c r="E18" s="25" t="s">
        <v>34</v>
      </c>
      <c r="F18" s="138" t="s">
        <v>35</v>
      </c>
      <c r="G18" s="138" t="s">
        <v>43</v>
      </c>
      <c r="H18" s="20"/>
    </row>
    <row r="19" spans="2:10" ht="15.95" customHeight="1" thickTop="1" x14ac:dyDescent="0.2">
      <c r="B19" s="45" t="s">
        <v>221</v>
      </c>
      <c r="C19" s="189" t="s">
        <v>213</v>
      </c>
      <c r="D19" s="187"/>
      <c r="E19" s="187"/>
      <c r="F19" s="335" t="s">
        <v>319</v>
      </c>
      <c r="G19" s="120" t="s">
        <v>44</v>
      </c>
      <c r="H19" s="20"/>
    </row>
    <row r="20" spans="2:10" ht="15.95" customHeight="1" x14ac:dyDescent="0.25">
      <c r="B20" s="545" t="s">
        <v>126</v>
      </c>
      <c r="C20" s="114" t="s">
        <v>157</v>
      </c>
      <c r="D20" s="159"/>
      <c r="E20" s="159"/>
      <c r="F20" s="49" t="s">
        <v>319</v>
      </c>
      <c r="G20" s="216" t="s">
        <v>40</v>
      </c>
      <c r="H20" s="20"/>
      <c r="I20" s="34"/>
      <c r="J20" s="202"/>
    </row>
    <row r="21" spans="2:10" ht="15.95" customHeight="1" x14ac:dyDescent="0.25">
      <c r="B21" s="546"/>
      <c r="C21" s="54" t="s">
        <v>158</v>
      </c>
      <c r="D21" s="156"/>
      <c r="E21" s="156"/>
      <c r="F21" s="49" t="s">
        <v>319</v>
      </c>
      <c r="G21" s="118" t="s">
        <v>41</v>
      </c>
      <c r="H21" s="20"/>
      <c r="I21" s="34"/>
      <c r="J21" s="202"/>
    </row>
    <row r="22" spans="2:10" ht="15.95" customHeight="1" x14ac:dyDescent="0.25">
      <c r="B22" s="546"/>
      <c r="C22" s="54" t="s">
        <v>159</v>
      </c>
      <c r="D22" s="156"/>
      <c r="E22" s="156"/>
      <c r="F22" s="49" t="s">
        <v>319</v>
      </c>
      <c r="G22" s="118" t="s">
        <v>42</v>
      </c>
      <c r="H22" s="20"/>
      <c r="I22" s="34"/>
      <c r="J22" s="202"/>
    </row>
    <row r="23" spans="2:10" ht="15.95" customHeight="1" x14ac:dyDescent="0.25">
      <c r="B23" s="547"/>
      <c r="C23" s="116" t="s">
        <v>229</v>
      </c>
      <c r="D23" s="157"/>
      <c r="E23" s="157"/>
      <c r="F23" s="52" t="s">
        <v>319</v>
      </c>
      <c r="G23" s="120" t="s">
        <v>44</v>
      </c>
      <c r="H23" s="20"/>
      <c r="I23" s="34"/>
      <c r="J23" s="202"/>
    </row>
    <row r="24" spans="2:10" ht="15.95" customHeight="1" x14ac:dyDescent="0.25">
      <c r="B24" s="546" t="s">
        <v>287</v>
      </c>
      <c r="C24" s="54" t="s">
        <v>228</v>
      </c>
      <c r="D24" s="156"/>
      <c r="E24" s="156"/>
      <c r="F24" s="49" t="s">
        <v>319</v>
      </c>
      <c r="G24" s="118" t="s">
        <v>45</v>
      </c>
      <c r="H24" s="20"/>
      <c r="I24" s="34"/>
      <c r="J24" s="202"/>
    </row>
    <row r="25" spans="2:10" ht="15.95" customHeight="1" x14ac:dyDescent="0.25">
      <c r="B25" s="546"/>
      <c r="C25" s="54" t="s">
        <v>230</v>
      </c>
      <c r="D25" s="156"/>
      <c r="E25" s="434">
        <v>42509</v>
      </c>
      <c r="F25" s="49" t="s">
        <v>319</v>
      </c>
      <c r="G25" s="118" t="s">
        <v>45</v>
      </c>
      <c r="H25" s="20"/>
      <c r="I25" s="34"/>
      <c r="J25" s="202"/>
    </row>
    <row r="26" spans="2:10" ht="15.95" customHeight="1" x14ac:dyDescent="0.25">
      <c r="B26" s="546"/>
      <c r="C26" s="54" t="s">
        <v>241</v>
      </c>
      <c r="D26" s="156"/>
      <c r="E26" s="156"/>
      <c r="F26" s="49" t="s">
        <v>319</v>
      </c>
      <c r="G26" s="118" t="s">
        <v>105</v>
      </c>
      <c r="H26" s="20"/>
      <c r="I26" s="34"/>
      <c r="J26" s="202"/>
    </row>
    <row r="27" spans="2:10" ht="15.95" customHeight="1" x14ac:dyDescent="0.25">
      <c r="B27" s="546"/>
      <c r="C27" s="54" t="s">
        <v>242</v>
      </c>
      <c r="D27" s="156"/>
      <c r="E27" s="156"/>
      <c r="F27" s="49" t="s">
        <v>319</v>
      </c>
      <c r="G27" s="118" t="s">
        <v>243</v>
      </c>
      <c r="H27" s="20"/>
      <c r="I27" s="34"/>
      <c r="J27" s="202"/>
    </row>
    <row r="28" spans="2:10" ht="15.95" customHeight="1" x14ac:dyDescent="0.2">
      <c r="B28" s="547"/>
      <c r="C28" s="148" t="s">
        <v>64</v>
      </c>
      <c r="D28" s="157"/>
      <c r="E28" s="156"/>
      <c r="F28" s="52" t="s">
        <v>319</v>
      </c>
      <c r="G28" s="118" t="s">
        <v>39</v>
      </c>
      <c r="H28" s="20"/>
    </row>
    <row r="29" spans="2:10" ht="15.95" customHeight="1" x14ac:dyDescent="0.2">
      <c r="B29" s="579" t="s">
        <v>127</v>
      </c>
      <c r="C29" s="114" t="s">
        <v>129</v>
      </c>
      <c r="D29" s="159"/>
      <c r="E29" s="159"/>
      <c r="F29" s="49" t="s">
        <v>319</v>
      </c>
      <c r="G29" s="141" t="s">
        <v>62</v>
      </c>
      <c r="H29" s="20"/>
      <c r="I29" s="31" t="s">
        <v>240</v>
      </c>
      <c r="J29" s="74"/>
    </row>
    <row r="30" spans="2:10" ht="15.95" customHeight="1" x14ac:dyDescent="0.2">
      <c r="B30" s="580"/>
      <c r="C30" s="54" t="s">
        <v>130</v>
      </c>
      <c r="D30" s="156"/>
      <c r="E30" s="156"/>
      <c r="F30" s="49" t="s">
        <v>319</v>
      </c>
      <c r="G30" s="118" t="s">
        <v>120</v>
      </c>
      <c r="H30" s="20"/>
      <c r="I30" s="31" t="s">
        <v>240</v>
      </c>
      <c r="J30" s="74"/>
    </row>
    <row r="31" spans="2:10" ht="15.95" customHeight="1" x14ac:dyDescent="0.2">
      <c r="B31" s="581"/>
      <c r="C31" s="116" t="s">
        <v>131</v>
      </c>
      <c r="D31" s="157"/>
      <c r="E31" s="157"/>
      <c r="F31" s="52" t="s">
        <v>319</v>
      </c>
      <c r="G31" s="120" t="s">
        <v>135</v>
      </c>
      <c r="H31" s="20"/>
      <c r="I31" s="31"/>
      <c r="J31" s="34"/>
    </row>
    <row r="32" spans="2:10" ht="15.95" customHeight="1" x14ac:dyDescent="0.2">
      <c r="B32" s="579" t="s">
        <v>128</v>
      </c>
      <c r="C32" s="114" t="s">
        <v>66</v>
      </c>
      <c r="D32" s="159"/>
      <c r="E32" s="159"/>
      <c r="F32" s="49" t="s">
        <v>319</v>
      </c>
      <c r="G32" s="141" t="s">
        <v>136</v>
      </c>
      <c r="H32" s="20"/>
    </row>
    <row r="33" spans="2:22" ht="15.95" customHeight="1" x14ac:dyDescent="0.2">
      <c r="B33" s="580"/>
      <c r="C33" s="54" t="s">
        <v>132</v>
      </c>
      <c r="D33" s="156"/>
      <c r="E33" s="156"/>
      <c r="F33" s="49" t="s">
        <v>319</v>
      </c>
      <c r="G33" s="118" t="s">
        <v>137</v>
      </c>
      <c r="H33" s="20"/>
    </row>
    <row r="34" spans="2:22" ht="15.95" customHeight="1" x14ac:dyDescent="0.2">
      <c r="B34" s="580"/>
      <c r="C34" s="54" t="s">
        <v>67</v>
      </c>
      <c r="D34" s="156"/>
      <c r="E34" s="156"/>
      <c r="F34" s="49" t="s">
        <v>319</v>
      </c>
      <c r="G34" s="118" t="s">
        <v>180</v>
      </c>
      <c r="H34" s="20"/>
    </row>
    <row r="35" spans="2:22" ht="15.95" customHeight="1" x14ac:dyDescent="0.2">
      <c r="B35" s="580"/>
      <c r="C35" s="54" t="s">
        <v>133</v>
      </c>
      <c r="D35" s="156"/>
      <c r="E35" s="156"/>
      <c r="F35" s="49" t="s">
        <v>319</v>
      </c>
      <c r="G35" s="118" t="s">
        <v>181</v>
      </c>
      <c r="H35" s="20"/>
    </row>
    <row r="36" spans="2:22" ht="15.95" customHeight="1" x14ac:dyDescent="0.2">
      <c r="B36" s="581"/>
      <c r="C36" s="116" t="s">
        <v>134</v>
      </c>
      <c r="D36" s="157"/>
      <c r="E36" s="157"/>
      <c r="F36" s="52" t="s">
        <v>319</v>
      </c>
      <c r="G36" s="120" t="s">
        <v>182</v>
      </c>
      <c r="H36" s="20"/>
    </row>
    <row r="37" spans="2:22" ht="48" customHeight="1" x14ac:dyDescent="0.2">
      <c r="B37" s="142" t="s">
        <v>77</v>
      </c>
      <c r="C37" s="322"/>
      <c r="D37" s="154"/>
      <c r="E37" s="154"/>
      <c r="F37" s="49" t="s">
        <v>319</v>
      </c>
      <c r="G37" s="144" t="s">
        <v>39</v>
      </c>
      <c r="H37" s="20"/>
    </row>
    <row r="38" spans="2:22" ht="48" customHeight="1" thickBot="1" x14ac:dyDescent="0.25">
      <c r="B38" s="145" t="s">
        <v>77</v>
      </c>
      <c r="C38" s="140"/>
      <c r="D38" s="158"/>
      <c r="E38" s="158"/>
      <c r="F38" s="334" t="s">
        <v>319</v>
      </c>
      <c r="G38" s="146" t="s">
        <v>39</v>
      </c>
      <c r="H38" s="20"/>
    </row>
    <row r="39" spans="2:22" ht="26.1" customHeight="1" x14ac:dyDescent="0.2">
      <c r="B39" s="22"/>
      <c r="C39" s="20"/>
      <c r="D39" s="124"/>
      <c r="E39" s="20"/>
      <c r="F39" s="147"/>
      <c r="H39" s="20"/>
    </row>
    <row r="40" spans="2:22" ht="26.1" customHeight="1" x14ac:dyDescent="0.2">
      <c r="B40" s="22"/>
      <c r="C40" s="20"/>
      <c r="D40" s="124"/>
      <c r="E40" s="20"/>
      <c r="F40" s="147"/>
      <c r="H40" s="20"/>
    </row>
    <row r="41" spans="2:22" ht="20.25" thickBot="1" x14ac:dyDescent="0.35">
      <c r="B41" s="495" t="s">
        <v>160</v>
      </c>
      <c r="C41" s="495"/>
      <c r="D41" s="495"/>
      <c r="E41" s="495"/>
      <c r="F41" s="495"/>
      <c r="G41" s="20"/>
      <c r="H41" s="20"/>
      <c r="I41" s="64"/>
      <c r="K41" s="239" t="s">
        <v>161</v>
      </c>
      <c r="L41" s="239"/>
      <c r="M41" s="239"/>
      <c r="N41" s="239"/>
      <c r="O41" s="239"/>
      <c r="P41" s="239"/>
      <c r="Q41" s="239"/>
      <c r="R41" s="239"/>
      <c r="S41" s="239"/>
      <c r="T41" s="239"/>
      <c r="U41" s="239"/>
      <c r="V41" s="239"/>
    </row>
    <row r="42" spans="2:22" ht="17.25" thickBot="1" x14ac:dyDescent="0.3">
      <c r="B42" s="15" t="s">
        <v>68</v>
      </c>
      <c r="C42" s="16" t="s">
        <v>69</v>
      </c>
      <c r="D42" s="149" t="s">
        <v>151</v>
      </c>
      <c r="E42" s="16" t="s">
        <v>70</v>
      </c>
      <c r="F42" s="17" t="s">
        <v>71</v>
      </c>
      <c r="G42" s="20"/>
      <c r="H42" s="20"/>
      <c r="I42" s="64"/>
      <c r="L42" s="483" t="s">
        <v>114</v>
      </c>
      <c r="M42" s="252" t="s">
        <v>156</v>
      </c>
      <c r="N42" s="253"/>
      <c r="O42" s="253"/>
      <c r="P42" s="253"/>
      <c r="Q42" s="254"/>
      <c r="R42" s="23"/>
      <c r="S42" s="23"/>
      <c r="T42" s="23"/>
      <c r="U42" s="23"/>
      <c r="V42" s="23"/>
    </row>
    <row r="43" spans="2:22" ht="17.100000000000001" customHeight="1" thickTop="1" thickBot="1" x14ac:dyDescent="0.3">
      <c r="B43" s="398">
        <f>MIN(M44:Q58)</f>
        <v>50</v>
      </c>
      <c r="C43" s="399">
        <f>MAX(M44:Q58)</f>
        <v>450</v>
      </c>
      <c r="D43" s="400">
        <f>AVERAGE(M44:Q58)</f>
        <v>216.66666666666666</v>
      </c>
      <c r="E43" s="399">
        <f>C43-B43</f>
        <v>400</v>
      </c>
      <c r="F43" s="401">
        <f>_xlfn.STDEV.P(M44:Q58)</f>
        <v>118.97712198383164</v>
      </c>
      <c r="G43" s="20"/>
      <c r="H43" s="20"/>
      <c r="I43" s="64"/>
      <c r="L43" s="484"/>
      <c r="M43" s="127">
        <v>1</v>
      </c>
      <c r="N43" s="127">
        <v>2</v>
      </c>
      <c r="O43" s="127">
        <v>3</v>
      </c>
      <c r="P43" s="127">
        <v>4</v>
      </c>
      <c r="Q43" s="128">
        <v>5</v>
      </c>
      <c r="R43" s="236"/>
      <c r="S43" s="236"/>
      <c r="T43" s="236"/>
      <c r="U43" s="236"/>
      <c r="V43" s="236"/>
    </row>
    <row r="44" spans="2:22" ht="15.95" customHeight="1" thickTop="1" thickBot="1" x14ac:dyDescent="0.25">
      <c r="B44" s="407" t="s">
        <v>450</v>
      </c>
      <c r="C44" s="395">
        <v>300</v>
      </c>
      <c r="D44" s="403"/>
      <c r="E44" s="403"/>
      <c r="F44" s="388">
        <v>80</v>
      </c>
      <c r="G44" s="20"/>
      <c r="H44" s="20"/>
      <c r="I44" s="64"/>
      <c r="L44" s="129">
        <v>1</v>
      </c>
      <c r="M44" s="130">
        <v>50</v>
      </c>
      <c r="N44" s="130">
        <v>50</v>
      </c>
      <c r="O44" s="130">
        <v>50</v>
      </c>
      <c r="P44" s="130">
        <v>50</v>
      </c>
      <c r="Q44" s="131">
        <v>50</v>
      </c>
      <c r="R44" s="235"/>
      <c r="S44" s="235"/>
      <c r="T44" s="235"/>
      <c r="U44" s="235"/>
      <c r="V44" s="235"/>
    </row>
    <row r="45" spans="2:22" ht="15.95" customHeight="1" x14ac:dyDescent="0.2">
      <c r="B45" s="20"/>
      <c r="C45" s="20"/>
      <c r="D45" s="124"/>
      <c r="E45" s="124"/>
      <c r="F45" s="20"/>
      <c r="G45" s="20"/>
      <c r="H45" s="20"/>
      <c r="I45" s="64"/>
      <c r="L45" s="129">
        <v>2</v>
      </c>
      <c r="M45" s="132">
        <v>100</v>
      </c>
      <c r="N45" s="132">
        <v>100</v>
      </c>
      <c r="O45" s="132">
        <v>100</v>
      </c>
      <c r="P45" s="132">
        <v>100</v>
      </c>
      <c r="Q45" s="133">
        <v>50</v>
      </c>
      <c r="R45" s="235"/>
      <c r="S45" s="235"/>
      <c r="T45" s="235"/>
      <c r="U45" s="235"/>
      <c r="V45" s="235"/>
    </row>
    <row r="46" spans="2:22" ht="15.95" customHeight="1" x14ac:dyDescent="0.2">
      <c r="B46" s="20"/>
      <c r="C46" s="20"/>
      <c r="D46" s="124"/>
      <c r="E46" s="124"/>
      <c r="F46" s="20"/>
      <c r="G46" s="20"/>
      <c r="H46" s="20"/>
      <c r="I46" s="64"/>
      <c r="L46" s="129">
        <v>3</v>
      </c>
      <c r="M46" s="132">
        <v>100</v>
      </c>
      <c r="N46" s="132">
        <v>200</v>
      </c>
      <c r="O46" s="132">
        <v>100</v>
      </c>
      <c r="P46" s="132">
        <v>150</v>
      </c>
      <c r="Q46" s="133">
        <v>100</v>
      </c>
      <c r="R46" s="235"/>
      <c r="S46" s="235"/>
      <c r="T46" s="235"/>
      <c r="U46" s="235"/>
      <c r="V46" s="235"/>
    </row>
    <row r="47" spans="2:22" ht="15.95" customHeight="1" x14ac:dyDescent="0.2">
      <c r="B47" s="20"/>
      <c r="C47" s="20"/>
      <c r="D47" s="124"/>
      <c r="E47" s="124"/>
      <c r="F47" s="20"/>
      <c r="G47" s="20"/>
      <c r="H47" s="20"/>
      <c r="I47" s="64"/>
      <c r="L47" s="129">
        <v>4</v>
      </c>
      <c r="M47" s="132">
        <v>100</v>
      </c>
      <c r="N47" s="132">
        <v>200</v>
      </c>
      <c r="O47" s="132">
        <v>200</v>
      </c>
      <c r="P47" s="132">
        <v>150</v>
      </c>
      <c r="Q47" s="133">
        <v>100</v>
      </c>
      <c r="R47" s="235"/>
      <c r="S47" s="235"/>
      <c r="T47" s="235"/>
      <c r="U47" s="235"/>
      <c r="V47" s="235"/>
    </row>
    <row r="48" spans="2:22" ht="15.95" customHeight="1" x14ac:dyDescent="0.2">
      <c r="B48" s="20"/>
      <c r="C48" s="20"/>
      <c r="D48" s="124"/>
      <c r="E48" s="124"/>
      <c r="F48" s="20"/>
      <c r="G48" s="20"/>
      <c r="H48" s="20"/>
      <c r="I48" s="64"/>
      <c r="L48" s="129">
        <v>5</v>
      </c>
      <c r="M48" s="132">
        <v>200</v>
      </c>
      <c r="N48" s="132">
        <v>300</v>
      </c>
      <c r="O48" s="132">
        <v>300</v>
      </c>
      <c r="P48" s="132">
        <v>250</v>
      </c>
      <c r="Q48" s="133">
        <v>150</v>
      </c>
      <c r="R48" s="235"/>
      <c r="S48" s="235"/>
      <c r="T48" s="235"/>
      <c r="U48" s="235"/>
      <c r="V48" s="235"/>
    </row>
    <row r="49" spans="2:22" ht="15.95" customHeight="1" x14ac:dyDescent="0.2">
      <c r="B49" s="20"/>
      <c r="C49" s="20"/>
      <c r="D49" s="124"/>
      <c r="E49" s="124"/>
      <c r="F49" s="20"/>
      <c r="G49" s="20"/>
      <c r="H49" s="20"/>
      <c r="I49" s="64"/>
      <c r="L49" s="129">
        <v>6</v>
      </c>
      <c r="M49" s="132">
        <v>250</v>
      </c>
      <c r="N49" s="132">
        <v>300</v>
      </c>
      <c r="O49" s="132">
        <v>300</v>
      </c>
      <c r="P49" s="132">
        <v>250</v>
      </c>
      <c r="Q49" s="133">
        <v>150</v>
      </c>
      <c r="R49" s="235"/>
      <c r="S49" s="235"/>
      <c r="T49" s="235"/>
      <c r="U49" s="235"/>
      <c r="V49" s="235"/>
    </row>
    <row r="50" spans="2:22" ht="15.95" customHeight="1" x14ac:dyDescent="0.2">
      <c r="B50" s="20"/>
      <c r="C50" s="20"/>
      <c r="D50" s="124"/>
      <c r="E50" s="124"/>
      <c r="F50" s="20"/>
      <c r="G50" s="20"/>
      <c r="H50" s="20"/>
      <c r="I50" s="64"/>
      <c r="L50" s="129">
        <v>7</v>
      </c>
      <c r="M50" s="132">
        <v>300</v>
      </c>
      <c r="N50" s="132">
        <v>350</v>
      </c>
      <c r="O50" s="132">
        <v>350</v>
      </c>
      <c r="P50" s="132">
        <v>300</v>
      </c>
      <c r="Q50" s="133">
        <v>250</v>
      </c>
      <c r="R50" s="235"/>
      <c r="S50" s="235"/>
      <c r="T50" s="235"/>
      <c r="U50" s="235"/>
      <c r="V50" s="235"/>
    </row>
    <row r="51" spans="2:22" ht="15.95" customHeight="1" x14ac:dyDescent="0.2">
      <c r="B51" s="20"/>
      <c r="C51" s="20"/>
      <c r="D51" s="124"/>
      <c r="E51" s="124"/>
      <c r="F51" s="20"/>
      <c r="G51" s="20"/>
      <c r="H51" s="20"/>
      <c r="I51" s="64"/>
      <c r="L51" s="129">
        <v>8</v>
      </c>
      <c r="M51" s="132">
        <v>300</v>
      </c>
      <c r="N51" s="132">
        <v>350</v>
      </c>
      <c r="O51" s="132">
        <v>400</v>
      </c>
      <c r="P51" s="132">
        <v>300</v>
      </c>
      <c r="Q51" s="133">
        <v>250</v>
      </c>
      <c r="R51" s="235"/>
      <c r="S51" s="235"/>
      <c r="T51" s="235"/>
      <c r="U51" s="235"/>
      <c r="V51" s="235"/>
    </row>
    <row r="52" spans="2:22" ht="15.95" customHeight="1" x14ac:dyDescent="0.2">
      <c r="B52" s="20"/>
      <c r="C52" s="20"/>
      <c r="D52" s="124"/>
      <c r="E52" s="124"/>
      <c r="F52" s="20"/>
      <c r="G52" s="20"/>
      <c r="H52" s="20"/>
      <c r="I52" s="64"/>
      <c r="L52" s="129">
        <v>9</v>
      </c>
      <c r="M52" s="132">
        <v>250</v>
      </c>
      <c r="N52" s="132">
        <v>450</v>
      </c>
      <c r="O52" s="132">
        <v>450</v>
      </c>
      <c r="P52" s="132">
        <v>300</v>
      </c>
      <c r="Q52" s="133">
        <v>200</v>
      </c>
      <c r="R52" s="235"/>
      <c r="S52" s="235"/>
      <c r="T52" s="235"/>
      <c r="U52" s="235"/>
      <c r="V52" s="235"/>
    </row>
    <row r="53" spans="2:22" ht="15.95" customHeight="1" x14ac:dyDescent="0.2">
      <c r="B53" s="20"/>
      <c r="C53" s="20"/>
      <c r="D53" s="124"/>
      <c r="E53" s="124"/>
      <c r="F53" s="20"/>
      <c r="G53" s="20"/>
      <c r="H53" s="20"/>
      <c r="I53" s="64"/>
      <c r="L53" s="129">
        <v>10</v>
      </c>
      <c r="M53" s="132">
        <v>300</v>
      </c>
      <c r="N53" s="132">
        <v>400</v>
      </c>
      <c r="O53" s="132">
        <v>450</v>
      </c>
      <c r="P53" s="132">
        <v>350</v>
      </c>
      <c r="Q53" s="133">
        <v>200</v>
      </c>
      <c r="R53" s="235"/>
      <c r="S53" s="235"/>
      <c r="T53" s="235"/>
      <c r="U53" s="235"/>
      <c r="V53" s="235"/>
    </row>
    <row r="54" spans="2:22" ht="15.95" customHeight="1" x14ac:dyDescent="0.2">
      <c r="B54" s="20"/>
      <c r="C54" s="20"/>
      <c r="D54" s="124"/>
      <c r="E54" s="124"/>
      <c r="F54" s="20"/>
      <c r="G54" s="20"/>
      <c r="H54" s="20"/>
      <c r="I54" s="64"/>
      <c r="L54" s="129">
        <v>11</v>
      </c>
      <c r="M54" s="132">
        <v>250</v>
      </c>
      <c r="N54" s="132">
        <v>400</v>
      </c>
      <c r="O54" s="132">
        <v>400</v>
      </c>
      <c r="P54" s="132">
        <v>350</v>
      </c>
      <c r="Q54" s="133">
        <v>200</v>
      </c>
      <c r="R54" s="235"/>
      <c r="S54" s="235"/>
      <c r="T54" s="235"/>
      <c r="U54" s="235"/>
      <c r="V54" s="235"/>
    </row>
    <row r="55" spans="2:22" ht="15.95" customHeight="1" x14ac:dyDescent="0.2">
      <c r="B55" s="20"/>
      <c r="C55" s="20"/>
      <c r="D55" s="124"/>
      <c r="E55" s="124"/>
      <c r="F55" s="20"/>
      <c r="G55" s="20"/>
      <c r="H55" s="20"/>
      <c r="I55" s="64"/>
      <c r="L55" s="129">
        <v>12</v>
      </c>
      <c r="M55" s="132">
        <v>250</v>
      </c>
      <c r="N55" s="132">
        <v>400</v>
      </c>
      <c r="O55" s="132">
        <v>350</v>
      </c>
      <c r="P55" s="132">
        <v>250</v>
      </c>
      <c r="Q55" s="133">
        <v>150</v>
      </c>
      <c r="R55" s="235"/>
      <c r="S55" s="235"/>
      <c r="T55" s="235"/>
      <c r="U55" s="235"/>
      <c r="V55" s="235"/>
    </row>
    <row r="56" spans="2:22" ht="15.95" customHeight="1" x14ac:dyDescent="0.2">
      <c r="B56" s="20"/>
      <c r="C56" s="20"/>
      <c r="D56" s="124"/>
      <c r="E56" s="124"/>
      <c r="F56" s="20"/>
      <c r="G56" s="20"/>
      <c r="H56" s="20"/>
      <c r="I56" s="64"/>
      <c r="L56" s="129">
        <v>13</v>
      </c>
      <c r="M56" s="132">
        <v>200</v>
      </c>
      <c r="N56" s="132">
        <v>350</v>
      </c>
      <c r="O56" s="132">
        <v>350</v>
      </c>
      <c r="P56" s="132">
        <v>250</v>
      </c>
      <c r="Q56" s="133">
        <v>100</v>
      </c>
      <c r="R56" s="235"/>
      <c r="S56" s="235"/>
      <c r="T56" s="235"/>
      <c r="U56" s="235"/>
      <c r="V56" s="235"/>
    </row>
    <row r="57" spans="2:22" ht="15.95" customHeight="1" x14ac:dyDescent="0.2">
      <c r="B57" s="20"/>
      <c r="C57" s="20"/>
      <c r="D57" s="124"/>
      <c r="E57" s="124"/>
      <c r="F57" s="20"/>
      <c r="G57" s="20"/>
      <c r="H57" s="20"/>
      <c r="I57" s="64"/>
      <c r="L57" s="129">
        <v>14</v>
      </c>
      <c r="M57" s="132">
        <v>200</v>
      </c>
      <c r="N57" s="132">
        <v>100</v>
      </c>
      <c r="O57" s="132">
        <v>200</v>
      </c>
      <c r="P57" s="132">
        <v>100</v>
      </c>
      <c r="Q57" s="133">
        <v>100</v>
      </c>
      <c r="R57" s="235"/>
      <c r="S57" s="235"/>
      <c r="T57" s="235"/>
      <c r="U57" s="235"/>
      <c r="V57" s="235"/>
    </row>
    <row r="58" spans="2:22" ht="15.95" customHeight="1" thickBot="1" x14ac:dyDescent="0.25">
      <c r="B58" s="20"/>
      <c r="C58" s="20"/>
      <c r="D58" s="124"/>
      <c r="E58" s="124"/>
      <c r="F58" s="20"/>
      <c r="G58" s="20"/>
      <c r="H58" s="20"/>
      <c r="I58" s="64"/>
      <c r="L58" s="134">
        <v>15</v>
      </c>
      <c r="M58" s="135">
        <v>50</v>
      </c>
      <c r="N58" s="135">
        <v>50</v>
      </c>
      <c r="O58" s="135">
        <v>50</v>
      </c>
      <c r="P58" s="135">
        <v>50</v>
      </c>
      <c r="Q58" s="136">
        <v>50</v>
      </c>
      <c r="R58" s="235"/>
      <c r="S58" s="235"/>
      <c r="T58" s="235"/>
      <c r="U58" s="235"/>
      <c r="V58" s="235"/>
    </row>
    <row r="59" spans="2:22" ht="15.95" customHeight="1" x14ac:dyDescent="0.2">
      <c r="B59" s="20"/>
      <c r="C59" s="20"/>
      <c r="D59" s="124"/>
      <c r="E59" s="124"/>
      <c r="F59" s="20"/>
      <c r="G59" s="20"/>
      <c r="H59" s="20"/>
      <c r="I59" s="64"/>
      <c r="L59" s="72"/>
      <c r="M59" s="235"/>
      <c r="N59" s="235"/>
      <c r="O59" s="235"/>
      <c r="P59" s="235"/>
      <c r="Q59" s="235"/>
      <c r="R59" s="235"/>
      <c r="S59" s="235"/>
      <c r="T59" s="235"/>
      <c r="U59" s="235"/>
      <c r="V59" s="235"/>
    </row>
    <row r="60" spans="2:22" ht="15.95" customHeight="1" x14ac:dyDescent="0.2">
      <c r="B60" s="20"/>
      <c r="C60" s="20"/>
      <c r="D60" s="124"/>
      <c r="E60" s="124"/>
      <c r="F60" s="20"/>
      <c r="G60" s="20"/>
      <c r="H60" s="20"/>
      <c r="I60" s="64"/>
      <c r="L60" s="72"/>
      <c r="M60" s="235"/>
      <c r="N60" s="235"/>
      <c r="O60" s="235"/>
      <c r="P60" s="235"/>
      <c r="Q60" s="235"/>
      <c r="R60" s="235"/>
      <c r="S60" s="235"/>
      <c r="T60" s="235"/>
      <c r="U60" s="235"/>
      <c r="V60" s="235"/>
    </row>
    <row r="61" spans="2:22" ht="15.95" customHeight="1" x14ac:dyDescent="0.2">
      <c r="B61" s="20"/>
      <c r="C61" s="20"/>
      <c r="D61" s="124"/>
      <c r="E61" s="124"/>
      <c r="F61" s="20"/>
      <c r="G61" s="20"/>
      <c r="H61" s="20"/>
      <c r="I61" s="64"/>
      <c r="L61" s="72"/>
      <c r="M61" s="235"/>
      <c r="N61" s="235"/>
      <c r="O61" s="235"/>
      <c r="P61" s="235"/>
      <c r="Q61" s="235"/>
      <c r="R61" s="235"/>
      <c r="S61" s="235"/>
      <c r="T61" s="235"/>
      <c r="U61" s="235"/>
      <c r="V61" s="235"/>
    </row>
    <row r="62" spans="2:22" ht="15.95" customHeight="1" x14ac:dyDescent="0.2">
      <c r="B62" s="20"/>
      <c r="C62" s="20"/>
      <c r="D62" s="124"/>
      <c r="E62" s="124"/>
      <c r="F62" s="20"/>
      <c r="G62" s="20"/>
      <c r="H62" s="20"/>
      <c r="I62" s="64"/>
      <c r="L62" s="72"/>
      <c r="M62" s="235"/>
      <c r="N62" s="235"/>
      <c r="O62" s="235"/>
      <c r="P62" s="235"/>
      <c r="Q62" s="235"/>
      <c r="R62" s="235"/>
      <c r="S62" s="235"/>
      <c r="T62" s="235"/>
      <c r="U62" s="235"/>
      <c r="V62" s="235"/>
    </row>
    <row r="63" spans="2:22" ht="15.95" customHeight="1" x14ac:dyDescent="0.2">
      <c r="B63" s="20"/>
      <c r="C63" s="20"/>
      <c r="D63" s="124"/>
      <c r="E63" s="124"/>
      <c r="F63" s="20"/>
      <c r="G63" s="20"/>
      <c r="H63" s="20"/>
      <c r="I63" s="64"/>
      <c r="L63" s="72"/>
      <c r="M63" s="235"/>
      <c r="N63" s="235"/>
      <c r="O63" s="235"/>
      <c r="P63" s="235"/>
      <c r="Q63" s="235"/>
      <c r="R63" s="235"/>
      <c r="S63" s="235"/>
      <c r="T63" s="235"/>
      <c r="U63" s="235"/>
      <c r="V63" s="235"/>
    </row>
    <row r="64" spans="2:22" ht="15.95" customHeight="1" x14ac:dyDescent="0.2">
      <c r="B64" s="20"/>
      <c r="C64" s="20"/>
      <c r="D64" s="124"/>
      <c r="E64" s="124"/>
      <c r="F64" s="20"/>
      <c r="G64" s="20"/>
      <c r="H64" s="20"/>
      <c r="I64" s="64"/>
      <c r="L64" s="72"/>
      <c r="M64" s="235"/>
      <c r="N64" s="235"/>
      <c r="O64" s="235"/>
      <c r="P64" s="235"/>
      <c r="Q64" s="235"/>
      <c r="R64" s="235"/>
      <c r="S64" s="235"/>
      <c r="T64" s="235"/>
      <c r="U64" s="235"/>
      <c r="V64" s="235"/>
    </row>
    <row r="65" spans="2:22" ht="15.95" customHeight="1" x14ac:dyDescent="0.2">
      <c r="B65" s="20"/>
      <c r="C65" s="20"/>
      <c r="D65" s="124"/>
      <c r="E65" s="124"/>
      <c r="F65" s="20"/>
      <c r="G65" s="20"/>
      <c r="H65" s="20"/>
      <c r="I65" s="64"/>
      <c r="L65" s="72"/>
      <c r="M65" s="235"/>
      <c r="N65" s="235"/>
      <c r="O65" s="235"/>
      <c r="P65" s="235"/>
      <c r="Q65" s="235"/>
      <c r="R65" s="235"/>
      <c r="S65" s="235"/>
      <c r="T65" s="235"/>
      <c r="U65" s="235"/>
      <c r="V65" s="235"/>
    </row>
    <row r="66" spans="2:22" ht="15.95" customHeight="1" x14ac:dyDescent="0.2">
      <c r="B66" s="20"/>
      <c r="C66" s="20"/>
      <c r="D66" s="124"/>
      <c r="E66" s="124"/>
      <c r="F66" s="20"/>
      <c r="G66" s="20"/>
      <c r="H66" s="20"/>
      <c r="I66" s="64"/>
      <c r="L66" s="72"/>
      <c r="M66" s="235"/>
      <c r="N66" s="235"/>
      <c r="O66" s="235"/>
      <c r="P66" s="235"/>
      <c r="Q66" s="235"/>
      <c r="R66" s="235"/>
      <c r="S66" s="235"/>
      <c r="T66" s="235"/>
      <c r="U66" s="235"/>
      <c r="V66" s="235"/>
    </row>
    <row r="67" spans="2:22" ht="15.95" customHeight="1" x14ac:dyDescent="0.2">
      <c r="B67" s="20"/>
      <c r="C67" s="20"/>
      <c r="D67" s="124"/>
      <c r="E67" s="124"/>
      <c r="F67" s="20"/>
      <c r="G67" s="20"/>
      <c r="H67" s="20"/>
      <c r="I67" s="64"/>
      <c r="L67" s="72"/>
      <c r="M67" s="235"/>
      <c r="N67" s="235"/>
      <c r="O67" s="235"/>
      <c r="P67" s="235"/>
      <c r="Q67" s="235"/>
      <c r="R67" s="235"/>
      <c r="S67" s="235"/>
      <c r="T67" s="235"/>
      <c r="U67" s="235"/>
      <c r="V67" s="235"/>
    </row>
    <row r="68" spans="2:22" ht="15.95" customHeight="1" x14ac:dyDescent="0.2">
      <c r="B68" s="20"/>
      <c r="C68" s="20"/>
      <c r="D68" s="124"/>
      <c r="E68" s="124"/>
      <c r="F68" s="20"/>
      <c r="G68" s="20"/>
      <c r="H68" s="20"/>
      <c r="I68" s="64"/>
      <c r="L68" s="72"/>
      <c r="M68" s="235"/>
      <c r="N68" s="235"/>
      <c r="O68" s="235"/>
      <c r="P68" s="235"/>
      <c r="Q68" s="235"/>
      <c r="R68" s="235"/>
      <c r="S68" s="235"/>
      <c r="T68" s="235"/>
      <c r="U68" s="235"/>
      <c r="V68" s="235"/>
    </row>
    <row r="69" spans="2:22" ht="15.95" customHeight="1" x14ac:dyDescent="0.2">
      <c r="B69" s="20"/>
      <c r="C69" s="20"/>
      <c r="D69" s="124"/>
      <c r="E69" s="124"/>
      <c r="F69" s="20"/>
      <c r="G69" s="20"/>
      <c r="H69" s="20"/>
      <c r="I69" s="64"/>
      <c r="L69" s="72"/>
      <c r="M69" s="235"/>
      <c r="N69" s="235"/>
      <c r="O69" s="235"/>
      <c r="P69" s="235"/>
      <c r="Q69" s="235"/>
      <c r="R69" s="235"/>
      <c r="S69" s="235"/>
      <c r="T69" s="235"/>
      <c r="U69" s="235"/>
      <c r="V69" s="235"/>
    </row>
    <row r="70" spans="2:22" ht="15.95" customHeight="1" x14ac:dyDescent="0.2">
      <c r="B70" s="20"/>
      <c r="C70" s="20"/>
      <c r="D70" s="124"/>
      <c r="E70" s="124"/>
      <c r="F70" s="20"/>
      <c r="G70" s="20"/>
      <c r="H70" s="20"/>
      <c r="I70" s="64"/>
      <c r="M70" s="174"/>
      <c r="N70" s="174"/>
      <c r="O70" s="174"/>
      <c r="P70" s="174"/>
      <c r="Q70" s="174"/>
      <c r="R70" s="22"/>
      <c r="S70" s="22"/>
      <c r="T70" s="22"/>
      <c r="U70" s="22"/>
      <c r="V70" s="22"/>
    </row>
    <row r="73" spans="2:22" ht="20.25" thickBot="1" x14ac:dyDescent="0.35">
      <c r="B73" s="495" t="s">
        <v>162</v>
      </c>
      <c r="C73" s="495"/>
      <c r="D73" s="495"/>
      <c r="E73" s="495"/>
      <c r="F73" s="495"/>
    </row>
    <row r="74" spans="2:22" ht="17.25" thickBot="1" x14ac:dyDescent="0.3">
      <c r="B74" s="15" t="s">
        <v>68</v>
      </c>
      <c r="C74" s="16" t="s">
        <v>69</v>
      </c>
      <c r="D74" s="149" t="s">
        <v>151</v>
      </c>
      <c r="E74" s="16" t="s">
        <v>70</v>
      </c>
      <c r="F74" s="17" t="s">
        <v>71</v>
      </c>
    </row>
    <row r="75" spans="2:22" ht="16.5" thickTop="1" x14ac:dyDescent="0.25">
      <c r="B75" s="398">
        <f>MIN(M80:Q94)</f>
        <v>50</v>
      </c>
      <c r="C75" s="399">
        <f>MAX(M80:Q94)</f>
        <v>300</v>
      </c>
      <c r="D75" s="400">
        <f>AVERAGE(M80:Q94)</f>
        <v>175.33333333333334</v>
      </c>
      <c r="E75" s="399">
        <f>C75-B75</f>
        <v>250</v>
      </c>
      <c r="F75" s="401">
        <f>_xlfn.STDEV.P(M80:Q94)</f>
        <v>86.167794963599306</v>
      </c>
    </row>
    <row r="76" spans="2:22" ht="15.75" thickBot="1" x14ac:dyDescent="0.25">
      <c r="B76" s="407" t="s">
        <v>450</v>
      </c>
      <c r="C76" s="395">
        <v>300</v>
      </c>
      <c r="D76" s="403"/>
      <c r="E76" s="403"/>
      <c r="F76" s="388">
        <v>80</v>
      </c>
    </row>
    <row r="77" spans="2:22" ht="20.25" thickBot="1" x14ac:dyDescent="0.35">
      <c r="G77" s="20"/>
      <c r="H77" s="20"/>
      <c r="I77" s="64"/>
      <c r="K77" s="551" t="s">
        <v>163</v>
      </c>
      <c r="L77" s="551"/>
      <c r="M77" s="551"/>
      <c r="N77" s="551"/>
      <c r="O77" s="551"/>
      <c r="P77" s="551"/>
      <c r="Q77" s="551"/>
      <c r="R77" s="551"/>
      <c r="S77" s="551"/>
      <c r="T77" s="551"/>
      <c r="U77" s="239"/>
      <c r="V77" s="239"/>
    </row>
    <row r="78" spans="2:22" ht="16.5" x14ac:dyDescent="0.25">
      <c r="G78" s="20"/>
      <c r="H78" s="20"/>
      <c r="I78" s="64"/>
      <c r="L78" s="483" t="s">
        <v>114</v>
      </c>
      <c r="M78" s="252" t="s">
        <v>156</v>
      </c>
      <c r="N78" s="253"/>
      <c r="O78" s="253"/>
      <c r="P78" s="253"/>
      <c r="Q78" s="254"/>
      <c r="R78" s="23"/>
      <c r="S78" s="23"/>
      <c r="T78" s="23"/>
      <c r="U78" s="23"/>
      <c r="V78" s="23"/>
    </row>
    <row r="79" spans="2:22" ht="17.100000000000001" customHeight="1" thickBot="1" x14ac:dyDescent="0.3">
      <c r="G79" s="20"/>
      <c r="H79" s="20"/>
      <c r="I79" s="64"/>
      <c r="L79" s="484"/>
      <c r="M79" s="127">
        <v>1</v>
      </c>
      <c r="N79" s="127">
        <v>2</v>
      </c>
      <c r="O79" s="127">
        <v>3</v>
      </c>
      <c r="P79" s="127">
        <v>4</v>
      </c>
      <c r="Q79" s="128">
        <v>5</v>
      </c>
      <c r="R79" s="236"/>
      <c r="S79" s="236"/>
      <c r="T79" s="236"/>
      <c r="U79" s="236"/>
      <c r="V79" s="236"/>
    </row>
    <row r="80" spans="2:22" ht="15.95" customHeight="1" thickTop="1" x14ac:dyDescent="0.2">
      <c r="B80" s="20"/>
      <c r="C80" s="20"/>
      <c r="D80" s="124"/>
      <c r="E80" s="124"/>
      <c r="F80" s="20"/>
      <c r="G80" s="20"/>
      <c r="H80" s="20"/>
      <c r="I80" s="64"/>
      <c r="L80" s="129">
        <v>1</v>
      </c>
      <c r="M80" s="130">
        <v>50</v>
      </c>
      <c r="N80" s="130">
        <v>50</v>
      </c>
      <c r="O80" s="130">
        <v>50</v>
      </c>
      <c r="P80" s="130">
        <v>50</v>
      </c>
      <c r="Q80" s="131">
        <v>50</v>
      </c>
      <c r="R80" s="235"/>
      <c r="S80" s="235"/>
      <c r="T80" s="235"/>
      <c r="U80" s="235"/>
      <c r="V80" s="235"/>
    </row>
    <row r="81" spans="2:22" ht="15.95" customHeight="1" x14ac:dyDescent="0.2">
      <c r="B81" s="20"/>
      <c r="C81" s="20"/>
      <c r="D81" s="124"/>
      <c r="E81" s="124"/>
      <c r="F81" s="20"/>
      <c r="G81" s="20"/>
      <c r="H81" s="20"/>
      <c r="I81" s="64"/>
      <c r="L81" s="129">
        <v>2</v>
      </c>
      <c r="M81" s="132">
        <v>50</v>
      </c>
      <c r="N81" s="132">
        <v>100</v>
      </c>
      <c r="O81" s="132">
        <v>100</v>
      </c>
      <c r="P81" s="132">
        <v>100</v>
      </c>
      <c r="Q81" s="133">
        <v>100</v>
      </c>
      <c r="R81" s="235"/>
      <c r="S81" s="235"/>
      <c r="T81" s="235"/>
      <c r="U81" s="235"/>
      <c r="V81" s="235"/>
    </row>
    <row r="82" spans="2:22" ht="15.95" customHeight="1" x14ac:dyDescent="0.2">
      <c r="B82" s="20"/>
      <c r="C82" s="20"/>
      <c r="D82" s="124"/>
      <c r="E82" s="124"/>
      <c r="F82" s="20"/>
      <c r="G82" s="20"/>
      <c r="H82" s="20"/>
      <c r="I82" s="64"/>
      <c r="L82" s="129">
        <v>3</v>
      </c>
      <c r="M82" s="132">
        <v>50</v>
      </c>
      <c r="N82" s="132">
        <v>150</v>
      </c>
      <c r="O82" s="132">
        <v>100</v>
      </c>
      <c r="P82" s="132">
        <v>100</v>
      </c>
      <c r="Q82" s="133">
        <v>100</v>
      </c>
      <c r="R82" s="235"/>
      <c r="S82" s="235"/>
      <c r="T82" s="235"/>
      <c r="U82" s="235"/>
      <c r="V82" s="235"/>
    </row>
    <row r="83" spans="2:22" ht="15.95" customHeight="1" x14ac:dyDescent="0.2">
      <c r="B83" s="20"/>
      <c r="C83" s="20"/>
      <c r="D83" s="124"/>
      <c r="E83" s="124"/>
      <c r="F83" s="20"/>
      <c r="G83" s="20"/>
      <c r="H83" s="20"/>
      <c r="I83" s="64"/>
      <c r="L83" s="129">
        <v>4</v>
      </c>
      <c r="M83" s="132">
        <v>100</v>
      </c>
      <c r="N83" s="132">
        <v>250</v>
      </c>
      <c r="O83" s="132">
        <v>150</v>
      </c>
      <c r="P83" s="132">
        <v>100</v>
      </c>
      <c r="Q83" s="133">
        <v>100</v>
      </c>
      <c r="R83" s="235"/>
      <c r="S83" s="235"/>
      <c r="T83" s="235"/>
      <c r="U83" s="235"/>
      <c r="V83" s="235"/>
    </row>
    <row r="84" spans="2:22" ht="15.95" customHeight="1" x14ac:dyDescent="0.2">
      <c r="B84" s="20"/>
      <c r="C84" s="20"/>
      <c r="D84" s="124"/>
      <c r="E84" s="124"/>
      <c r="F84" s="20"/>
      <c r="G84" s="20"/>
      <c r="H84" s="20"/>
      <c r="I84" s="64"/>
      <c r="L84" s="129">
        <v>5</v>
      </c>
      <c r="M84" s="132">
        <v>150</v>
      </c>
      <c r="N84" s="132">
        <v>250</v>
      </c>
      <c r="O84" s="132">
        <v>250</v>
      </c>
      <c r="P84" s="132">
        <v>200</v>
      </c>
      <c r="Q84" s="133">
        <v>200</v>
      </c>
      <c r="R84" s="235"/>
      <c r="S84" s="235"/>
      <c r="T84" s="235"/>
      <c r="U84" s="235"/>
      <c r="V84" s="235"/>
    </row>
    <row r="85" spans="2:22" ht="15.95" customHeight="1" x14ac:dyDescent="0.2">
      <c r="B85" s="20"/>
      <c r="C85" s="20"/>
      <c r="D85" s="124"/>
      <c r="E85" s="124"/>
      <c r="F85" s="20"/>
      <c r="G85" s="20"/>
      <c r="H85" s="20"/>
      <c r="I85" s="64"/>
      <c r="L85" s="129">
        <v>6</v>
      </c>
      <c r="M85" s="132">
        <v>200</v>
      </c>
      <c r="N85" s="132">
        <v>250</v>
      </c>
      <c r="O85" s="132">
        <v>250</v>
      </c>
      <c r="P85" s="132">
        <v>200</v>
      </c>
      <c r="Q85" s="133">
        <v>150</v>
      </c>
      <c r="R85" s="235"/>
      <c r="S85" s="235"/>
      <c r="T85" s="235"/>
      <c r="U85" s="235"/>
      <c r="V85" s="235"/>
    </row>
    <row r="86" spans="2:22" ht="15.95" customHeight="1" x14ac:dyDescent="0.2">
      <c r="B86" s="20"/>
      <c r="C86" s="20"/>
      <c r="D86" s="124"/>
      <c r="E86" s="124"/>
      <c r="F86" s="20"/>
      <c r="G86" s="20"/>
      <c r="H86" s="20"/>
      <c r="I86" s="64"/>
      <c r="L86" s="129">
        <v>7</v>
      </c>
      <c r="M86" s="132">
        <v>250</v>
      </c>
      <c r="N86" s="132">
        <v>300</v>
      </c>
      <c r="O86" s="132">
        <v>300</v>
      </c>
      <c r="P86" s="132">
        <v>300</v>
      </c>
      <c r="Q86" s="133">
        <v>200</v>
      </c>
      <c r="R86" s="235"/>
      <c r="S86" s="235"/>
      <c r="T86" s="235"/>
      <c r="U86" s="235"/>
      <c r="V86" s="235"/>
    </row>
    <row r="87" spans="2:22" ht="15.95" customHeight="1" x14ac:dyDescent="0.2">
      <c r="B87" s="20"/>
      <c r="C87" s="20"/>
      <c r="D87" s="124"/>
      <c r="E87" s="124"/>
      <c r="F87" s="20"/>
      <c r="G87" s="20"/>
      <c r="H87" s="20"/>
      <c r="I87" s="64"/>
      <c r="L87" s="129">
        <v>8</v>
      </c>
      <c r="M87" s="132">
        <v>250</v>
      </c>
      <c r="N87" s="132">
        <v>300</v>
      </c>
      <c r="O87" s="132">
        <v>300</v>
      </c>
      <c r="P87" s="132">
        <v>250</v>
      </c>
      <c r="Q87" s="133">
        <v>250</v>
      </c>
      <c r="R87" s="235"/>
      <c r="S87" s="235"/>
      <c r="T87" s="235"/>
      <c r="U87" s="235"/>
      <c r="V87" s="235"/>
    </row>
    <row r="88" spans="2:22" ht="15.95" customHeight="1" x14ac:dyDescent="0.2">
      <c r="B88" s="20"/>
      <c r="C88" s="20"/>
      <c r="D88" s="124"/>
      <c r="E88" s="124"/>
      <c r="F88" s="20"/>
      <c r="G88" s="20"/>
      <c r="H88" s="20"/>
      <c r="I88" s="64"/>
      <c r="L88" s="129">
        <v>9</v>
      </c>
      <c r="M88" s="132">
        <v>250</v>
      </c>
      <c r="N88" s="132">
        <v>300</v>
      </c>
      <c r="O88" s="132">
        <v>300</v>
      </c>
      <c r="P88" s="132">
        <v>250</v>
      </c>
      <c r="Q88" s="133">
        <v>150</v>
      </c>
      <c r="R88" s="235"/>
      <c r="S88" s="235"/>
      <c r="T88" s="235"/>
      <c r="U88" s="235"/>
      <c r="V88" s="235"/>
    </row>
    <row r="89" spans="2:22" ht="15.95" customHeight="1" x14ac:dyDescent="0.2">
      <c r="B89" s="20"/>
      <c r="C89" s="20"/>
      <c r="D89" s="124"/>
      <c r="E89" s="124"/>
      <c r="F89" s="20"/>
      <c r="G89" s="20"/>
      <c r="H89" s="20"/>
      <c r="I89" s="64"/>
      <c r="L89" s="129">
        <v>10</v>
      </c>
      <c r="M89" s="132">
        <v>250</v>
      </c>
      <c r="N89" s="132">
        <v>250</v>
      </c>
      <c r="O89" s="132">
        <v>300</v>
      </c>
      <c r="P89" s="132">
        <v>250</v>
      </c>
      <c r="Q89" s="133">
        <v>200</v>
      </c>
      <c r="R89" s="235"/>
      <c r="S89" s="235"/>
      <c r="T89" s="235"/>
      <c r="U89" s="235"/>
      <c r="V89" s="235"/>
    </row>
    <row r="90" spans="2:22" ht="15.95" customHeight="1" x14ac:dyDescent="0.2">
      <c r="B90" s="20"/>
      <c r="C90" s="20"/>
      <c r="D90" s="124"/>
      <c r="E90" s="124"/>
      <c r="F90" s="20"/>
      <c r="G90" s="20"/>
      <c r="H90" s="20"/>
      <c r="I90" s="64"/>
      <c r="L90" s="129">
        <v>11</v>
      </c>
      <c r="M90" s="132">
        <v>200</v>
      </c>
      <c r="N90" s="132">
        <v>250</v>
      </c>
      <c r="O90" s="132">
        <v>300</v>
      </c>
      <c r="P90" s="132">
        <v>250</v>
      </c>
      <c r="Q90" s="133">
        <v>150</v>
      </c>
      <c r="R90" s="235"/>
      <c r="S90" s="235"/>
      <c r="T90" s="235"/>
      <c r="U90" s="235"/>
      <c r="V90" s="235"/>
    </row>
    <row r="91" spans="2:22" ht="15.95" customHeight="1" x14ac:dyDescent="0.2">
      <c r="B91" s="20"/>
      <c r="C91" s="20"/>
      <c r="D91" s="124"/>
      <c r="E91" s="124"/>
      <c r="F91" s="20"/>
      <c r="G91" s="20"/>
      <c r="H91" s="20"/>
      <c r="I91" s="64"/>
      <c r="L91" s="129">
        <v>12</v>
      </c>
      <c r="M91" s="132">
        <v>200</v>
      </c>
      <c r="N91" s="132">
        <v>250</v>
      </c>
      <c r="O91" s="132">
        <v>250</v>
      </c>
      <c r="P91" s="132">
        <v>200</v>
      </c>
      <c r="Q91" s="133">
        <v>100</v>
      </c>
      <c r="R91" s="235"/>
      <c r="S91" s="235"/>
      <c r="T91" s="235"/>
      <c r="U91" s="235"/>
      <c r="V91" s="235"/>
    </row>
    <row r="92" spans="2:22" ht="15.95" customHeight="1" x14ac:dyDescent="0.2">
      <c r="B92" s="20"/>
      <c r="C92" s="20"/>
      <c r="D92" s="124"/>
      <c r="E92" s="124"/>
      <c r="F92" s="20"/>
      <c r="G92" s="20"/>
      <c r="H92" s="20"/>
      <c r="I92" s="64"/>
      <c r="L92" s="129">
        <v>13</v>
      </c>
      <c r="M92" s="132">
        <v>200</v>
      </c>
      <c r="N92" s="132">
        <v>250</v>
      </c>
      <c r="O92" s="132">
        <v>300</v>
      </c>
      <c r="P92" s="132">
        <v>200</v>
      </c>
      <c r="Q92" s="133">
        <v>100</v>
      </c>
      <c r="R92" s="235"/>
      <c r="S92" s="235"/>
      <c r="T92" s="235"/>
      <c r="U92" s="235"/>
      <c r="V92" s="235"/>
    </row>
    <row r="93" spans="2:22" ht="15.95" customHeight="1" x14ac:dyDescent="0.2">
      <c r="B93" s="20"/>
      <c r="C93" s="20"/>
      <c r="D93" s="124"/>
      <c r="E93" s="124"/>
      <c r="F93" s="20"/>
      <c r="G93" s="20"/>
      <c r="H93" s="20"/>
      <c r="I93" s="64"/>
      <c r="L93" s="129">
        <v>14</v>
      </c>
      <c r="M93" s="132">
        <v>100</v>
      </c>
      <c r="N93" s="132">
        <v>100</v>
      </c>
      <c r="O93" s="132">
        <v>100</v>
      </c>
      <c r="P93" s="132">
        <v>100</v>
      </c>
      <c r="Q93" s="133">
        <v>100</v>
      </c>
      <c r="R93" s="235"/>
      <c r="S93" s="235"/>
      <c r="T93" s="235"/>
      <c r="U93" s="235"/>
      <c r="V93" s="235"/>
    </row>
    <row r="94" spans="2:22" ht="15.95" customHeight="1" thickBot="1" x14ac:dyDescent="0.25">
      <c r="B94" s="20"/>
      <c r="C94" s="20"/>
      <c r="D94" s="124"/>
      <c r="E94" s="124"/>
      <c r="F94" s="20"/>
      <c r="G94" s="20"/>
      <c r="H94" s="20"/>
      <c r="I94" s="64"/>
      <c r="L94" s="134">
        <v>15</v>
      </c>
      <c r="M94" s="135">
        <v>50</v>
      </c>
      <c r="N94" s="135">
        <v>50</v>
      </c>
      <c r="O94" s="135">
        <v>50</v>
      </c>
      <c r="P94" s="135">
        <v>50</v>
      </c>
      <c r="Q94" s="136">
        <v>50</v>
      </c>
      <c r="R94" s="235"/>
      <c r="S94" s="235"/>
      <c r="T94" s="235"/>
      <c r="U94" s="235"/>
      <c r="V94" s="235"/>
    </row>
    <row r="95" spans="2:22" ht="15.95" customHeight="1" x14ac:dyDescent="0.2">
      <c r="B95" s="20"/>
      <c r="C95" s="20"/>
      <c r="D95" s="124"/>
      <c r="E95" s="124"/>
      <c r="F95" s="20"/>
      <c r="G95" s="20"/>
      <c r="H95" s="20"/>
      <c r="I95" s="64"/>
      <c r="R95" s="22"/>
      <c r="S95" s="22"/>
      <c r="T95" s="22"/>
      <c r="U95" s="22"/>
      <c r="V95" s="22"/>
    </row>
    <row r="96" spans="2:22" ht="123.95" customHeight="1" x14ac:dyDescent="0.2"/>
    <row r="98" spans="2:22" ht="20.25" thickBot="1" x14ac:dyDescent="0.35">
      <c r="B98" s="495" t="s">
        <v>164</v>
      </c>
      <c r="C98" s="495"/>
      <c r="D98" s="495"/>
      <c r="E98" s="495"/>
      <c r="F98" s="495"/>
      <c r="G98" s="20"/>
      <c r="H98" s="20"/>
      <c r="I98" s="64"/>
      <c r="K98" s="551" t="s">
        <v>165</v>
      </c>
      <c r="L98" s="551"/>
      <c r="M98" s="551"/>
      <c r="N98" s="551"/>
      <c r="O98" s="551"/>
      <c r="P98" s="551"/>
      <c r="Q98" s="551"/>
      <c r="R98" s="551"/>
      <c r="S98" s="551"/>
      <c r="T98" s="551"/>
      <c r="U98" s="239"/>
      <c r="V98" s="239"/>
    </row>
    <row r="99" spans="2:22" ht="17.25" thickBot="1" x14ac:dyDescent="0.3">
      <c r="B99" s="15" t="s">
        <v>68</v>
      </c>
      <c r="C99" s="16" t="s">
        <v>69</v>
      </c>
      <c r="D99" s="149" t="s">
        <v>151</v>
      </c>
      <c r="E99" s="16" t="s">
        <v>70</v>
      </c>
      <c r="F99" s="17" t="s">
        <v>71</v>
      </c>
      <c r="G99" s="20"/>
      <c r="H99" s="20"/>
      <c r="I99" s="64"/>
      <c r="L99" s="483" t="s">
        <v>114</v>
      </c>
      <c r="M99" s="477" t="s">
        <v>156</v>
      </c>
      <c r="N99" s="478"/>
      <c r="O99" s="478"/>
      <c r="P99" s="478"/>
      <c r="Q99" s="479"/>
      <c r="R99" s="23"/>
      <c r="S99" s="23"/>
      <c r="T99" s="23"/>
      <c r="U99" s="23"/>
      <c r="V99" s="23"/>
    </row>
    <row r="100" spans="2:22" ht="17.100000000000001" customHeight="1" thickTop="1" thickBot="1" x14ac:dyDescent="0.3">
      <c r="B100" s="398">
        <f>MIN(M101:Q115)</f>
        <v>50</v>
      </c>
      <c r="C100" s="399">
        <f>MAX(M101:Q115)</f>
        <v>450</v>
      </c>
      <c r="D100" s="400">
        <f>AVERAGE(M101:Q115)</f>
        <v>276.66666666666669</v>
      </c>
      <c r="E100" s="399">
        <f>C100-B100</f>
        <v>400</v>
      </c>
      <c r="F100" s="401">
        <f>_xlfn.STDEV.P(M101:Q115)</f>
        <v>112.64496832477201</v>
      </c>
      <c r="G100" s="20"/>
      <c r="H100" s="20"/>
      <c r="I100" s="64"/>
      <c r="L100" s="484"/>
      <c r="M100" s="127">
        <v>1</v>
      </c>
      <c r="N100" s="127">
        <v>2</v>
      </c>
      <c r="O100" s="127">
        <v>3</v>
      </c>
      <c r="P100" s="127">
        <v>4</v>
      </c>
      <c r="Q100" s="128">
        <v>5</v>
      </c>
      <c r="R100" s="236"/>
      <c r="S100" s="236"/>
      <c r="T100" s="236"/>
      <c r="U100" s="236"/>
      <c r="V100" s="236"/>
    </row>
    <row r="101" spans="2:22" ht="15.95" customHeight="1" thickTop="1" thickBot="1" x14ac:dyDescent="0.25">
      <c r="B101" s="407" t="s">
        <v>450</v>
      </c>
      <c r="C101" s="395">
        <v>300</v>
      </c>
      <c r="D101" s="403"/>
      <c r="E101" s="403"/>
      <c r="F101" s="388">
        <v>80</v>
      </c>
      <c r="G101" s="20"/>
      <c r="H101" s="20"/>
      <c r="I101" s="64"/>
      <c r="L101" s="129">
        <v>1</v>
      </c>
      <c r="M101" s="130">
        <v>50</v>
      </c>
      <c r="N101" s="130">
        <v>50</v>
      </c>
      <c r="O101" s="130">
        <v>50</v>
      </c>
      <c r="P101" s="130">
        <v>50</v>
      </c>
      <c r="Q101" s="131">
        <v>50</v>
      </c>
      <c r="R101" s="235"/>
      <c r="S101" s="235"/>
      <c r="T101" s="235"/>
      <c r="U101" s="235"/>
      <c r="V101" s="235"/>
    </row>
    <row r="102" spans="2:22" ht="15.95" customHeight="1" x14ac:dyDescent="0.2">
      <c r="B102" s="20"/>
      <c r="C102" s="20"/>
      <c r="D102" s="124"/>
      <c r="E102" s="124"/>
      <c r="F102" s="20"/>
      <c r="G102" s="20"/>
      <c r="H102" s="20"/>
      <c r="I102" s="64"/>
      <c r="L102" s="129">
        <v>2</v>
      </c>
      <c r="M102" s="132">
        <v>150</v>
      </c>
      <c r="N102" s="132">
        <v>200</v>
      </c>
      <c r="O102" s="132">
        <v>200</v>
      </c>
      <c r="P102" s="132">
        <v>250</v>
      </c>
      <c r="Q102" s="133">
        <v>200</v>
      </c>
      <c r="R102" s="235"/>
      <c r="S102" s="235"/>
      <c r="T102" s="235"/>
      <c r="U102" s="235"/>
      <c r="V102" s="235"/>
    </row>
    <row r="103" spans="2:22" ht="15.95" customHeight="1" x14ac:dyDescent="0.2">
      <c r="B103" s="20"/>
      <c r="C103" s="20"/>
      <c r="D103" s="124"/>
      <c r="E103" s="124"/>
      <c r="F103" s="20"/>
      <c r="G103" s="20"/>
      <c r="H103" s="20"/>
      <c r="I103" s="64"/>
      <c r="L103" s="129">
        <v>3</v>
      </c>
      <c r="M103" s="132">
        <v>150</v>
      </c>
      <c r="N103" s="132">
        <v>200</v>
      </c>
      <c r="O103" s="132">
        <v>300</v>
      </c>
      <c r="P103" s="132">
        <v>250</v>
      </c>
      <c r="Q103" s="133">
        <v>200</v>
      </c>
      <c r="R103" s="235"/>
      <c r="S103" s="235"/>
      <c r="T103" s="235"/>
      <c r="U103" s="235"/>
      <c r="V103" s="235"/>
    </row>
    <row r="104" spans="2:22" ht="15.95" customHeight="1" x14ac:dyDescent="0.2">
      <c r="B104" s="20"/>
      <c r="C104" s="20"/>
      <c r="D104" s="124"/>
      <c r="E104" s="124"/>
      <c r="F104" s="20"/>
      <c r="G104" s="20"/>
      <c r="H104" s="20"/>
      <c r="I104" s="64"/>
      <c r="L104" s="129">
        <v>4</v>
      </c>
      <c r="M104" s="132">
        <v>200</v>
      </c>
      <c r="N104" s="132">
        <v>300</v>
      </c>
      <c r="O104" s="132">
        <v>300</v>
      </c>
      <c r="P104" s="132">
        <v>300</v>
      </c>
      <c r="Q104" s="133">
        <v>200</v>
      </c>
      <c r="R104" s="235"/>
      <c r="S104" s="235"/>
      <c r="T104" s="235"/>
      <c r="U104" s="235"/>
      <c r="V104" s="235"/>
    </row>
    <row r="105" spans="2:22" ht="15.95" customHeight="1" x14ac:dyDescent="0.2">
      <c r="B105" s="20"/>
      <c r="C105" s="20"/>
      <c r="D105" s="124"/>
      <c r="E105" s="124"/>
      <c r="F105" s="20"/>
      <c r="G105" s="20"/>
      <c r="H105" s="20"/>
      <c r="I105" s="64"/>
      <c r="L105" s="129">
        <v>5</v>
      </c>
      <c r="M105" s="132">
        <v>250</v>
      </c>
      <c r="N105" s="132">
        <v>300</v>
      </c>
      <c r="O105" s="132">
        <v>300</v>
      </c>
      <c r="P105" s="132">
        <v>300</v>
      </c>
      <c r="Q105" s="133">
        <v>200</v>
      </c>
      <c r="R105" s="235"/>
      <c r="S105" s="235"/>
      <c r="T105" s="235"/>
      <c r="U105" s="235"/>
      <c r="V105" s="235"/>
    </row>
    <row r="106" spans="2:22" ht="15.95" customHeight="1" x14ac:dyDescent="0.2">
      <c r="B106" s="20"/>
      <c r="C106" s="20"/>
      <c r="D106" s="124"/>
      <c r="E106" s="124"/>
      <c r="F106" s="20"/>
      <c r="G106" s="20"/>
      <c r="H106" s="20"/>
      <c r="I106" s="64"/>
      <c r="L106" s="129">
        <v>6</v>
      </c>
      <c r="M106" s="132">
        <v>300</v>
      </c>
      <c r="N106" s="132">
        <v>350</v>
      </c>
      <c r="O106" s="132">
        <v>350</v>
      </c>
      <c r="P106" s="132">
        <v>300</v>
      </c>
      <c r="Q106" s="133">
        <v>250</v>
      </c>
      <c r="R106" s="235"/>
      <c r="S106" s="235"/>
      <c r="T106" s="235"/>
      <c r="U106" s="235"/>
      <c r="V106" s="235"/>
    </row>
    <row r="107" spans="2:22" ht="15.95" customHeight="1" x14ac:dyDescent="0.2">
      <c r="B107" s="20"/>
      <c r="C107" s="20"/>
      <c r="D107" s="124"/>
      <c r="E107" s="124"/>
      <c r="F107" s="20"/>
      <c r="G107" s="20"/>
      <c r="H107" s="20"/>
      <c r="I107" s="64"/>
      <c r="L107" s="129">
        <v>7</v>
      </c>
      <c r="M107" s="132">
        <v>350</v>
      </c>
      <c r="N107" s="132">
        <v>350</v>
      </c>
      <c r="O107" s="132">
        <v>350</v>
      </c>
      <c r="P107" s="132">
        <v>350</v>
      </c>
      <c r="Q107" s="133">
        <v>300</v>
      </c>
      <c r="R107" s="235"/>
      <c r="S107" s="235"/>
      <c r="T107" s="235"/>
      <c r="U107" s="235"/>
      <c r="V107" s="235"/>
    </row>
    <row r="108" spans="2:22" ht="15.95" customHeight="1" x14ac:dyDescent="0.2">
      <c r="B108" s="20"/>
      <c r="C108" s="20"/>
      <c r="D108" s="124"/>
      <c r="E108" s="124"/>
      <c r="F108" s="20"/>
      <c r="G108" s="20"/>
      <c r="H108" s="20"/>
      <c r="I108" s="64"/>
      <c r="L108" s="129">
        <v>8</v>
      </c>
      <c r="M108" s="132">
        <v>350</v>
      </c>
      <c r="N108" s="132">
        <v>350</v>
      </c>
      <c r="O108" s="132">
        <v>350</v>
      </c>
      <c r="P108" s="132">
        <v>350</v>
      </c>
      <c r="Q108" s="133">
        <v>300</v>
      </c>
      <c r="R108" s="235"/>
      <c r="S108" s="235"/>
      <c r="T108" s="235"/>
      <c r="U108" s="235"/>
      <c r="V108" s="235"/>
    </row>
    <row r="109" spans="2:22" ht="15.95" customHeight="1" x14ac:dyDescent="0.2">
      <c r="B109" s="20"/>
      <c r="C109" s="20"/>
      <c r="D109" s="124"/>
      <c r="E109" s="124"/>
      <c r="F109" s="20"/>
      <c r="G109" s="20"/>
      <c r="H109" s="20"/>
      <c r="I109" s="64"/>
      <c r="L109" s="129">
        <v>9</v>
      </c>
      <c r="M109" s="132">
        <v>350</v>
      </c>
      <c r="N109" s="132">
        <v>400</v>
      </c>
      <c r="O109" s="132">
        <v>400</v>
      </c>
      <c r="P109" s="132">
        <v>400</v>
      </c>
      <c r="Q109" s="133">
        <v>300</v>
      </c>
      <c r="R109" s="235"/>
      <c r="S109" s="235"/>
      <c r="T109" s="235"/>
      <c r="U109" s="235"/>
      <c r="V109" s="235"/>
    </row>
    <row r="110" spans="2:22" ht="15.95" customHeight="1" x14ac:dyDescent="0.2">
      <c r="B110" s="20"/>
      <c r="C110" s="20"/>
      <c r="D110" s="124"/>
      <c r="E110" s="124"/>
      <c r="F110" s="20"/>
      <c r="G110" s="20"/>
      <c r="H110" s="20"/>
      <c r="I110" s="64"/>
      <c r="L110" s="129">
        <v>10</v>
      </c>
      <c r="M110" s="132">
        <v>300</v>
      </c>
      <c r="N110" s="132">
        <v>400</v>
      </c>
      <c r="O110" s="132">
        <v>450</v>
      </c>
      <c r="P110" s="132">
        <v>400</v>
      </c>
      <c r="Q110" s="133">
        <v>300</v>
      </c>
      <c r="R110" s="235"/>
      <c r="S110" s="235"/>
      <c r="T110" s="235"/>
      <c r="U110" s="235"/>
      <c r="V110" s="235"/>
    </row>
    <row r="111" spans="2:22" ht="15.95" customHeight="1" x14ac:dyDescent="0.2">
      <c r="B111" s="20"/>
      <c r="C111" s="20"/>
      <c r="D111" s="124"/>
      <c r="E111" s="124"/>
      <c r="F111" s="20"/>
      <c r="G111" s="20"/>
      <c r="H111" s="20"/>
      <c r="I111" s="64"/>
      <c r="L111" s="129">
        <v>11</v>
      </c>
      <c r="M111" s="132">
        <v>300</v>
      </c>
      <c r="N111" s="132">
        <v>450</v>
      </c>
      <c r="O111" s="132">
        <v>450</v>
      </c>
      <c r="P111" s="132">
        <v>400</v>
      </c>
      <c r="Q111" s="133">
        <v>300</v>
      </c>
      <c r="R111" s="235"/>
      <c r="S111" s="235"/>
      <c r="T111" s="235"/>
      <c r="U111" s="235"/>
      <c r="V111" s="235"/>
    </row>
    <row r="112" spans="2:22" ht="15.95" customHeight="1" x14ac:dyDescent="0.2">
      <c r="B112" s="20"/>
      <c r="C112" s="20"/>
      <c r="D112" s="124"/>
      <c r="E112" s="124"/>
      <c r="F112" s="20"/>
      <c r="G112" s="20"/>
      <c r="H112" s="20"/>
      <c r="I112" s="64"/>
      <c r="L112" s="129">
        <v>12</v>
      </c>
      <c r="M112" s="132">
        <v>250</v>
      </c>
      <c r="N112" s="132">
        <v>350</v>
      </c>
      <c r="O112" s="132">
        <v>400</v>
      </c>
      <c r="P112" s="132">
        <v>350</v>
      </c>
      <c r="Q112" s="133">
        <v>250</v>
      </c>
      <c r="R112" s="235"/>
      <c r="S112" s="235"/>
      <c r="T112" s="235"/>
      <c r="U112" s="235"/>
      <c r="V112" s="235"/>
    </row>
    <row r="113" spans="2:22" ht="15.95" customHeight="1" x14ac:dyDescent="0.2">
      <c r="B113" s="20"/>
      <c r="C113" s="20"/>
      <c r="D113" s="124"/>
      <c r="E113" s="124"/>
      <c r="F113" s="20"/>
      <c r="G113" s="20"/>
      <c r="H113" s="20"/>
      <c r="I113" s="64"/>
      <c r="L113" s="129">
        <v>13</v>
      </c>
      <c r="M113" s="132">
        <v>300</v>
      </c>
      <c r="N113" s="132">
        <v>450</v>
      </c>
      <c r="O113" s="132">
        <v>450</v>
      </c>
      <c r="P113" s="132">
        <v>350</v>
      </c>
      <c r="Q113" s="133">
        <v>300</v>
      </c>
      <c r="R113" s="235"/>
      <c r="S113" s="235"/>
      <c r="T113" s="235"/>
      <c r="U113" s="235"/>
      <c r="V113" s="235"/>
    </row>
    <row r="114" spans="2:22" ht="15.95" customHeight="1" x14ac:dyDescent="0.2">
      <c r="B114" s="20"/>
      <c r="C114" s="20"/>
      <c r="D114" s="124"/>
      <c r="E114" s="124"/>
      <c r="F114" s="20"/>
      <c r="G114" s="20"/>
      <c r="H114" s="20"/>
      <c r="I114" s="64"/>
      <c r="L114" s="129">
        <v>14</v>
      </c>
      <c r="M114" s="132">
        <v>350</v>
      </c>
      <c r="N114" s="132">
        <v>400</v>
      </c>
      <c r="O114" s="132">
        <v>300</v>
      </c>
      <c r="P114" s="132">
        <v>200</v>
      </c>
      <c r="Q114" s="133">
        <v>200</v>
      </c>
      <c r="R114" s="235"/>
      <c r="S114" s="235"/>
      <c r="T114" s="235"/>
      <c r="U114" s="235"/>
      <c r="V114" s="235"/>
    </row>
    <row r="115" spans="2:22" ht="15.95" customHeight="1" thickBot="1" x14ac:dyDescent="0.25">
      <c r="B115" s="20"/>
      <c r="C115" s="20"/>
      <c r="D115" s="124"/>
      <c r="E115" s="124"/>
      <c r="F115" s="20"/>
      <c r="G115" s="20"/>
      <c r="H115" s="20"/>
      <c r="I115" s="64"/>
      <c r="L115" s="134">
        <v>15</v>
      </c>
      <c r="M115" s="135">
        <v>50</v>
      </c>
      <c r="N115" s="135">
        <v>100</v>
      </c>
      <c r="O115" s="135">
        <v>50</v>
      </c>
      <c r="P115" s="135">
        <v>50</v>
      </c>
      <c r="Q115" s="136">
        <v>50</v>
      </c>
      <c r="R115" s="235"/>
      <c r="S115" s="235"/>
      <c r="T115" s="235"/>
      <c r="U115" s="235"/>
      <c r="V115" s="235"/>
    </row>
    <row r="116" spans="2:22" ht="15.95" customHeight="1" x14ac:dyDescent="0.2">
      <c r="B116" s="20"/>
      <c r="C116" s="20"/>
      <c r="D116" s="124"/>
      <c r="E116" s="124"/>
      <c r="F116" s="20"/>
      <c r="G116" s="20"/>
      <c r="H116" s="20"/>
      <c r="I116" s="64"/>
      <c r="L116" s="72"/>
      <c r="M116" s="235"/>
      <c r="N116" s="235"/>
      <c r="O116" s="235"/>
      <c r="P116" s="235"/>
      <c r="Q116" s="235"/>
      <c r="R116" s="235"/>
      <c r="S116" s="235"/>
      <c r="T116" s="235"/>
      <c r="U116" s="235"/>
      <c r="V116" s="235"/>
    </row>
    <row r="117" spans="2:22" ht="15.95" customHeight="1" x14ac:dyDescent="0.2">
      <c r="B117" s="20"/>
      <c r="C117" s="20"/>
      <c r="D117" s="124"/>
      <c r="E117" s="124"/>
      <c r="F117" s="20"/>
      <c r="G117" s="20"/>
      <c r="H117" s="20"/>
      <c r="I117" s="64"/>
      <c r="L117" s="72"/>
      <c r="M117" s="235"/>
      <c r="N117" s="235"/>
      <c r="O117" s="235"/>
      <c r="P117" s="235"/>
      <c r="Q117" s="235"/>
      <c r="R117" s="235"/>
      <c r="S117" s="235"/>
      <c r="T117" s="235"/>
      <c r="U117" s="235"/>
      <c r="V117" s="235"/>
    </row>
    <row r="118" spans="2:22" ht="15.95" customHeight="1" x14ac:dyDescent="0.2">
      <c r="B118" s="20"/>
      <c r="C118" s="20"/>
      <c r="D118" s="124"/>
      <c r="E118" s="124"/>
      <c r="F118" s="20"/>
      <c r="G118" s="20"/>
      <c r="H118" s="20"/>
      <c r="I118" s="64"/>
      <c r="L118" s="72"/>
      <c r="M118" s="235"/>
      <c r="N118" s="235"/>
      <c r="O118" s="235"/>
      <c r="P118" s="235"/>
      <c r="Q118" s="235"/>
      <c r="R118" s="235"/>
      <c r="S118" s="235"/>
      <c r="T118" s="235"/>
      <c r="U118" s="235"/>
      <c r="V118" s="235"/>
    </row>
    <row r="119" spans="2:22" ht="15.95" customHeight="1" x14ac:dyDescent="0.2">
      <c r="B119" s="20"/>
      <c r="C119" s="20"/>
      <c r="D119" s="124"/>
      <c r="E119" s="124"/>
      <c r="F119" s="20"/>
      <c r="G119" s="20"/>
      <c r="H119" s="20"/>
      <c r="I119" s="64"/>
      <c r="L119" s="72"/>
      <c r="M119" s="235"/>
      <c r="N119" s="235"/>
      <c r="O119" s="235"/>
      <c r="P119" s="235"/>
      <c r="Q119" s="235"/>
      <c r="R119" s="235"/>
      <c r="S119" s="235"/>
      <c r="T119" s="235"/>
      <c r="U119" s="235"/>
      <c r="V119" s="235"/>
    </row>
    <row r="120" spans="2:22" ht="15.95" customHeight="1" x14ac:dyDescent="0.2">
      <c r="B120" s="20"/>
      <c r="C120" s="20"/>
      <c r="D120" s="124"/>
      <c r="E120" s="124"/>
      <c r="F120" s="20"/>
      <c r="G120" s="20"/>
      <c r="H120" s="20"/>
      <c r="I120" s="64"/>
      <c r="M120" s="174"/>
      <c r="N120" s="174"/>
      <c r="O120" s="174"/>
      <c r="P120" s="174"/>
      <c r="Q120" s="174"/>
      <c r="R120" s="174"/>
    </row>
    <row r="121" spans="2:22" ht="123.95" customHeight="1" thickBot="1" x14ac:dyDescent="0.25"/>
    <row r="122" spans="2:22" ht="17.25" thickBot="1" x14ac:dyDescent="0.3">
      <c r="I122" s="165"/>
      <c r="J122" s="41" t="s">
        <v>68</v>
      </c>
      <c r="K122" s="41" t="s">
        <v>69</v>
      </c>
      <c r="L122" s="149" t="s">
        <v>151</v>
      </c>
      <c r="M122" s="41" t="s">
        <v>70</v>
      </c>
      <c r="N122" s="17" t="s">
        <v>71</v>
      </c>
    </row>
    <row r="123" spans="2:22" ht="21" thickTop="1" thickBot="1" x14ac:dyDescent="0.25">
      <c r="B123" s="563" t="s">
        <v>222</v>
      </c>
      <c r="C123" s="563"/>
      <c r="D123" s="563"/>
      <c r="E123" s="563"/>
      <c r="F123" s="582" t="s">
        <v>464</v>
      </c>
      <c r="I123" s="51" t="s">
        <v>227</v>
      </c>
      <c r="J123" s="396">
        <f>MIN(C125:C143)</f>
        <v>0</v>
      </c>
      <c r="K123" s="396">
        <f>MAX(C125:C143)</f>
        <v>0</v>
      </c>
      <c r="L123" s="396" t="e">
        <f>AVERAGE(C125:C143)</f>
        <v>#DIV/0!</v>
      </c>
      <c r="M123" s="396">
        <f>K123-J123</f>
        <v>0</v>
      </c>
      <c r="N123" s="397" t="e">
        <f>_xlfn.STDEV.P(C125:C143)</f>
        <v>#DIV/0!</v>
      </c>
    </row>
    <row r="124" spans="2:22" ht="17.25" thickBot="1" x14ac:dyDescent="0.3">
      <c r="B124" s="24" t="s">
        <v>47</v>
      </c>
      <c r="C124" s="25" t="s">
        <v>217</v>
      </c>
      <c r="D124" s="25" t="s">
        <v>223</v>
      </c>
      <c r="E124" s="26" t="s">
        <v>224</v>
      </c>
      <c r="F124" s="329" t="s">
        <v>452</v>
      </c>
      <c r="I124" s="185" t="s">
        <v>226</v>
      </c>
      <c r="J124" s="73">
        <f>MIN(D125:D143)</f>
        <v>39.049999999999997</v>
      </c>
      <c r="K124" s="73">
        <f>MAX(D125:D143)</f>
        <v>39.5</v>
      </c>
      <c r="L124" s="73">
        <f>AVERAGE(D125:D143)</f>
        <v>39.290000000000006</v>
      </c>
      <c r="M124" s="73">
        <f>J124-K124</f>
        <v>-0.45000000000000284</v>
      </c>
      <c r="N124" s="98">
        <f>_xlfn.STDEV.P(D125:D143)</f>
        <v>0.14867838833500571</v>
      </c>
    </row>
    <row r="125" spans="2:22" ht="16.5" thickTop="1" x14ac:dyDescent="0.25">
      <c r="B125" s="43">
        <v>1</v>
      </c>
      <c r="C125" s="168"/>
      <c r="D125" s="420">
        <v>39.24</v>
      </c>
      <c r="E125" s="422">
        <f>'Doublet 12'!D108+'Doublet 34'!$D$103+Quadruplet!C125</f>
        <v>34.01</v>
      </c>
      <c r="F125" s="425" t="str">
        <f>IF(OR(D125&lt;$J$126,D125&gt;$K$126),D125-$L$124,"ok")</f>
        <v>ok</v>
      </c>
      <c r="I125" s="185" t="s">
        <v>225</v>
      </c>
      <c r="J125" s="413">
        <f>MIN(E125:E143)</f>
        <v>33.94</v>
      </c>
      <c r="K125" s="413">
        <f>MAX(E125:E143)</f>
        <v>34.159999999999997</v>
      </c>
      <c r="L125" s="413">
        <f>AVERAGE(E125:E143)</f>
        <v>34.06421052631579</v>
      </c>
      <c r="M125" s="413">
        <f>K125-J125</f>
        <v>0.21999999999999886</v>
      </c>
      <c r="N125" s="419">
        <f>_xlfn.STDEV.P(E125:E143)</f>
        <v>5.9499295836051715E-2</v>
      </c>
      <c r="O125" s="31"/>
      <c r="P125" s="31"/>
      <c r="Q125" s="31"/>
      <c r="R125" s="31"/>
      <c r="S125" s="31"/>
      <c r="T125" s="31"/>
      <c r="U125" s="31"/>
      <c r="V125" s="31"/>
    </row>
    <row r="126" spans="2:22" ht="16.5" thickBot="1" x14ac:dyDescent="0.3">
      <c r="B126" s="43">
        <v>2</v>
      </c>
      <c r="C126" s="168"/>
      <c r="D126" s="420">
        <v>39.14</v>
      </c>
      <c r="E126" s="423">
        <f>'Doublet 12'!D109+'Doublet 34'!$D$103+Quadruplet!C126</f>
        <v>34.06</v>
      </c>
      <c r="F126" s="425">
        <f t="shared" ref="F126:F143" si="0">IF(OR(D126&lt;$J$126,D126&gt;$K$126),D126-$L$124,"ok")</f>
        <v>-0.15000000000000568</v>
      </c>
      <c r="I126" s="418" t="s">
        <v>453</v>
      </c>
      <c r="J126" s="395">
        <f>L124-0.08</f>
        <v>39.210000000000008</v>
      </c>
      <c r="K126" s="395">
        <f>L124+0.08</f>
        <v>39.370000000000005</v>
      </c>
      <c r="L126" s="395"/>
      <c r="M126" s="395"/>
      <c r="N126" s="388">
        <v>80</v>
      </c>
      <c r="O126" s="31"/>
      <c r="P126" s="31"/>
      <c r="Q126" s="31"/>
      <c r="R126" s="31"/>
      <c r="S126" s="31"/>
      <c r="T126" s="31"/>
      <c r="U126" s="31"/>
      <c r="V126" s="31"/>
    </row>
    <row r="127" spans="2:22" ht="15.75" x14ac:dyDescent="0.25">
      <c r="B127" s="43">
        <v>3</v>
      </c>
      <c r="C127" s="168"/>
      <c r="D127" s="420">
        <v>39.06</v>
      </c>
      <c r="E127" s="423">
        <f>'Doublet 12'!D110+'Doublet 34'!$D$103+Quadruplet!C127</f>
        <v>33.980000000000004</v>
      </c>
      <c r="F127" s="425">
        <f t="shared" si="0"/>
        <v>-0.23000000000000398</v>
      </c>
      <c r="O127" s="31"/>
      <c r="P127" s="31"/>
      <c r="Q127" s="31"/>
      <c r="R127" s="31"/>
      <c r="S127" s="31"/>
      <c r="T127" s="31"/>
      <c r="U127" s="31"/>
      <c r="V127" s="31"/>
    </row>
    <row r="128" spans="2:22" ht="15.75" x14ac:dyDescent="0.25">
      <c r="B128" s="43">
        <v>4</v>
      </c>
      <c r="C128" s="168"/>
      <c r="D128" s="420">
        <v>39.049999999999997</v>
      </c>
      <c r="E128" s="423">
        <f>'Doublet 12'!D111+'Doublet 34'!$D$103+Quadruplet!C128</f>
        <v>33.980000000000004</v>
      </c>
      <c r="F128" s="425">
        <f t="shared" si="0"/>
        <v>-0.24000000000000909</v>
      </c>
      <c r="G128" s="31"/>
      <c r="H128" s="31"/>
      <c r="I128" s="31"/>
      <c r="J128" s="31"/>
      <c r="K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</row>
    <row r="129" spans="2:22" ht="15.75" x14ac:dyDescent="0.25">
      <c r="B129" s="43">
        <v>5</v>
      </c>
      <c r="C129" s="168"/>
      <c r="D129" s="420">
        <v>39.22</v>
      </c>
      <c r="E129" s="423">
        <f>'Doublet 12'!D112+'Doublet 34'!$D$103+Quadruplet!C129</f>
        <v>34.04</v>
      </c>
      <c r="F129" s="425" t="str">
        <f t="shared" si="0"/>
        <v>ok</v>
      </c>
      <c r="G129" s="31"/>
      <c r="H129" s="31"/>
      <c r="I129" s="31"/>
      <c r="J129" s="31"/>
      <c r="K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</row>
    <row r="130" spans="2:22" ht="15.75" x14ac:dyDescent="0.25">
      <c r="B130" s="43">
        <v>6</v>
      </c>
      <c r="C130" s="168"/>
      <c r="D130" s="420">
        <v>39.33</v>
      </c>
      <c r="E130" s="423">
        <f>'Doublet 12'!D113+'Doublet 34'!$D$103+Quadruplet!C130</f>
        <v>34.11</v>
      </c>
      <c r="F130" s="425" t="str">
        <f t="shared" si="0"/>
        <v>ok</v>
      </c>
      <c r="G130" s="31"/>
      <c r="H130" s="31"/>
      <c r="I130" s="31"/>
      <c r="J130" s="31"/>
      <c r="K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</row>
    <row r="131" spans="2:22" ht="15.75" x14ac:dyDescent="0.25">
      <c r="B131" s="43">
        <v>7</v>
      </c>
      <c r="C131" s="168"/>
      <c r="D131" s="420">
        <v>39.36</v>
      </c>
      <c r="E131" s="423">
        <f>'Doublet 12'!D114+'Doublet 34'!$D$103+Quadruplet!C131</f>
        <v>34.03</v>
      </c>
      <c r="F131" s="425" t="str">
        <f t="shared" si="0"/>
        <v>ok</v>
      </c>
      <c r="G131" s="31"/>
      <c r="H131" s="31"/>
      <c r="I131" s="31"/>
      <c r="J131" s="31"/>
      <c r="K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</row>
    <row r="132" spans="2:22" ht="15.75" x14ac:dyDescent="0.25">
      <c r="B132" s="43">
        <v>8</v>
      </c>
      <c r="C132" s="168"/>
      <c r="D132" s="420">
        <v>39.46</v>
      </c>
      <c r="E132" s="423">
        <f>'Doublet 12'!D115+'Doublet 34'!$D$103+Quadruplet!C132</f>
        <v>34.159999999999997</v>
      </c>
      <c r="F132" s="425">
        <f t="shared" si="0"/>
        <v>0.1699999999999946</v>
      </c>
      <c r="G132" s="31"/>
      <c r="H132" s="31"/>
      <c r="I132" s="31"/>
      <c r="J132" s="31"/>
      <c r="K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</row>
    <row r="133" spans="2:22" ht="15.75" x14ac:dyDescent="0.25">
      <c r="B133" s="43">
        <v>9</v>
      </c>
      <c r="C133" s="168"/>
      <c r="D133" s="420">
        <v>39.49</v>
      </c>
      <c r="E133" s="423">
        <f>'Doublet 12'!D116+'Doublet 34'!$D$103+Quadruplet!C133</f>
        <v>33.94</v>
      </c>
      <c r="F133" s="425">
        <f t="shared" si="0"/>
        <v>0.19999999999999574</v>
      </c>
      <c r="G133" s="31"/>
      <c r="H133" s="31"/>
      <c r="I133" s="31"/>
      <c r="J133" s="31"/>
      <c r="K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</row>
    <row r="134" spans="2:22" ht="15.75" x14ac:dyDescent="0.25">
      <c r="B134" s="43">
        <v>10</v>
      </c>
      <c r="C134" s="168"/>
      <c r="D134" s="420">
        <v>39.380000000000003</v>
      </c>
      <c r="E134" s="423">
        <f>'Doublet 12'!D117+'Doublet 34'!$D$103+Quadruplet!C134</f>
        <v>34.119999999999997</v>
      </c>
      <c r="F134" s="425">
        <f t="shared" si="0"/>
        <v>8.9999999999996305E-2</v>
      </c>
      <c r="G134" s="31"/>
      <c r="H134" s="31"/>
      <c r="I134" s="31"/>
      <c r="J134" s="31"/>
      <c r="K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</row>
    <row r="135" spans="2:22" ht="15.75" x14ac:dyDescent="0.25">
      <c r="B135" s="43">
        <v>11</v>
      </c>
      <c r="C135" s="168"/>
      <c r="D135" s="420">
        <v>39.299999999999997</v>
      </c>
      <c r="E135" s="423">
        <f>'Doublet 12'!D118+'Doublet 34'!$D$103+Quadruplet!C135</f>
        <v>34.129999999999995</v>
      </c>
      <c r="F135" s="425" t="str">
        <f t="shared" si="0"/>
        <v>ok</v>
      </c>
      <c r="G135" s="31"/>
      <c r="H135" s="31"/>
      <c r="I135" s="31"/>
      <c r="J135" s="31"/>
      <c r="K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</row>
    <row r="136" spans="2:22" ht="15.75" x14ac:dyDescent="0.25">
      <c r="B136" s="43">
        <v>12</v>
      </c>
      <c r="C136" s="168"/>
      <c r="D136" s="420">
        <v>39.14</v>
      </c>
      <c r="E136" s="423">
        <f>'Doublet 12'!D119+'Doublet 34'!$D$103+Quadruplet!C136</f>
        <v>34.049999999999997</v>
      </c>
      <c r="F136" s="425">
        <f t="shared" si="0"/>
        <v>-0.15000000000000568</v>
      </c>
      <c r="G136" s="31"/>
      <c r="H136" s="31"/>
      <c r="I136" s="31"/>
      <c r="J136" s="31"/>
      <c r="K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</row>
    <row r="137" spans="2:22" ht="15.75" x14ac:dyDescent="0.25">
      <c r="B137" s="43">
        <v>13</v>
      </c>
      <c r="C137" s="168"/>
      <c r="D137" s="420">
        <v>39.11</v>
      </c>
      <c r="E137" s="423">
        <f>'Doublet 12'!D120+'Doublet 34'!$D$103+Quadruplet!C137</f>
        <v>34.03</v>
      </c>
      <c r="F137" s="425">
        <f t="shared" si="0"/>
        <v>-0.18000000000000682</v>
      </c>
      <c r="G137" s="31"/>
      <c r="H137" s="31"/>
      <c r="I137" s="31"/>
      <c r="J137" s="31"/>
      <c r="K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</row>
    <row r="138" spans="2:22" ht="15.75" x14ac:dyDescent="0.25">
      <c r="B138" s="43">
        <v>14</v>
      </c>
      <c r="C138" s="168"/>
      <c r="D138" s="420">
        <v>39.130000000000003</v>
      </c>
      <c r="E138" s="423">
        <f>'Doublet 12'!D121+'Doublet 34'!$D$103+Quadruplet!C138</f>
        <v>34.04</v>
      </c>
      <c r="F138" s="425">
        <f t="shared" si="0"/>
        <v>-0.16000000000000369</v>
      </c>
      <c r="G138" s="31"/>
      <c r="H138" s="31"/>
      <c r="I138" s="31"/>
      <c r="J138" s="31"/>
      <c r="K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</row>
    <row r="139" spans="2:22" ht="15.75" x14ac:dyDescent="0.25">
      <c r="B139" s="43">
        <v>15</v>
      </c>
      <c r="C139" s="168"/>
      <c r="D139" s="420">
        <v>39.28</v>
      </c>
      <c r="E139" s="423">
        <f>'Doublet 12'!D122+'Doublet 34'!$D$103+Quadruplet!C139</f>
        <v>34.07</v>
      </c>
      <c r="F139" s="425" t="str">
        <f t="shared" si="0"/>
        <v>ok</v>
      </c>
      <c r="G139" s="31"/>
      <c r="H139" s="31"/>
      <c r="I139" s="31"/>
      <c r="J139" s="31"/>
      <c r="K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</row>
    <row r="140" spans="2:22" ht="15.75" x14ac:dyDescent="0.25">
      <c r="B140" s="43">
        <v>16</v>
      </c>
      <c r="C140" s="168"/>
      <c r="D140" s="420">
        <v>39.5</v>
      </c>
      <c r="E140" s="423">
        <f>'Doublet 12'!D123+'Doublet 34'!$D$103+Quadruplet!C140</f>
        <v>34.11</v>
      </c>
      <c r="F140" s="425">
        <f t="shared" si="0"/>
        <v>0.20999999999999375</v>
      </c>
      <c r="G140" s="31"/>
      <c r="H140" s="31"/>
      <c r="I140" s="31"/>
      <c r="J140" s="31"/>
      <c r="K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</row>
    <row r="141" spans="2:22" ht="15.75" x14ac:dyDescent="0.25">
      <c r="B141" s="43">
        <v>17</v>
      </c>
      <c r="C141" s="168"/>
      <c r="D141" s="420">
        <v>39.46</v>
      </c>
      <c r="E141" s="423">
        <f>'Doublet 12'!D124+'Doublet 34'!$D$103+Quadruplet!C141</f>
        <v>34.119999999999997</v>
      </c>
      <c r="F141" s="425">
        <f t="shared" si="0"/>
        <v>0.1699999999999946</v>
      </c>
      <c r="G141" s="31"/>
      <c r="H141" s="31"/>
      <c r="I141" s="31"/>
      <c r="J141" s="31"/>
      <c r="K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</row>
    <row r="142" spans="2:22" ht="15.75" x14ac:dyDescent="0.25">
      <c r="B142" s="43">
        <v>18</v>
      </c>
      <c r="C142" s="168"/>
      <c r="D142" s="420">
        <v>39.39</v>
      </c>
      <c r="E142" s="423">
        <f>'Doublet 12'!D125+'Doublet 34'!$D$103+Quadruplet!C142</f>
        <v>34.14</v>
      </c>
      <c r="F142" s="425">
        <f t="shared" si="0"/>
        <v>9.9999999999994316E-2</v>
      </c>
      <c r="G142" s="31"/>
      <c r="H142" s="31"/>
      <c r="I142" s="31"/>
      <c r="J142" s="31"/>
      <c r="K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</row>
    <row r="143" spans="2:22" ht="16.5" thickBot="1" x14ac:dyDescent="0.3">
      <c r="B143" s="18">
        <v>19</v>
      </c>
      <c r="C143" s="169"/>
      <c r="D143" s="421">
        <v>39.47</v>
      </c>
      <c r="E143" s="424">
        <f>'Doublet 12'!D126+'Doublet 34'!$D$103+Quadruplet!C143</f>
        <v>34.099999999999994</v>
      </c>
      <c r="F143" s="425">
        <f t="shared" si="0"/>
        <v>0.17999999999999261</v>
      </c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</row>
    <row r="144" spans="2:22" x14ac:dyDescent="0.2">
      <c r="B144" s="30"/>
      <c r="C144" s="34"/>
      <c r="D144" s="34"/>
      <c r="E144" s="366" t="s">
        <v>451</v>
      </c>
      <c r="F144" s="381">
        <f>19-COUNTIF(F125:F143,"ok")</f>
        <v>13</v>
      </c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</row>
    <row r="145" spans="2:22" ht="15.75" x14ac:dyDescent="0.25">
      <c r="B145" s="30"/>
      <c r="C145" s="34"/>
      <c r="D145" s="34"/>
      <c r="E145" s="192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</row>
    <row r="146" spans="2:22" ht="15.75" x14ac:dyDescent="0.25">
      <c r="B146" s="30"/>
      <c r="C146" s="34"/>
      <c r="D146" s="34"/>
      <c r="E146" s="192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</row>
    <row r="147" spans="2:22" ht="15.75" x14ac:dyDescent="0.25">
      <c r="B147" s="30"/>
      <c r="C147" s="34"/>
      <c r="D147" s="34"/>
      <c r="E147" s="192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</row>
    <row r="148" spans="2:22" ht="15.75" x14ac:dyDescent="0.25">
      <c r="B148" s="30"/>
      <c r="C148" s="34"/>
      <c r="D148" s="34"/>
      <c r="E148" s="192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</row>
    <row r="149" spans="2:22" ht="20.25" thickBot="1" x14ac:dyDescent="0.25">
      <c r="B149" s="563" t="s">
        <v>233</v>
      </c>
      <c r="C149" s="563"/>
      <c r="D149" s="563"/>
      <c r="E149" s="563"/>
      <c r="F149" s="563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</row>
    <row r="150" spans="2:22" ht="17.25" thickBot="1" x14ac:dyDescent="0.3">
      <c r="B150" s="24" t="s">
        <v>47</v>
      </c>
      <c r="C150" s="25" t="s">
        <v>231</v>
      </c>
      <c r="D150" s="25" t="s">
        <v>232</v>
      </c>
      <c r="E150" s="59" t="s">
        <v>234</v>
      </c>
      <c r="F150" s="193" t="s">
        <v>235</v>
      </c>
      <c r="G150" s="31"/>
      <c r="H150" s="165"/>
      <c r="I150" s="41" t="s">
        <v>68</v>
      </c>
      <c r="J150" s="41" t="s">
        <v>69</v>
      </c>
      <c r="K150" s="149" t="s">
        <v>151</v>
      </c>
      <c r="L150" s="41" t="s">
        <v>70</v>
      </c>
      <c r="M150" s="17" t="s">
        <v>71</v>
      </c>
      <c r="N150" s="31"/>
      <c r="O150" s="31"/>
      <c r="P150" s="31"/>
      <c r="Q150" s="31"/>
      <c r="R150" s="31"/>
      <c r="S150" s="31"/>
      <c r="T150" s="31"/>
      <c r="U150" s="31"/>
      <c r="V150" s="31"/>
    </row>
    <row r="151" spans="2:22" ht="16.5" thickTop="1" x14ac:dyDescent="0.25">
      <c r="B151" s="43">
        <v>1</v>
      </c>
      <c r="C151" s="168"/>
      <c r="D151" s="168"/>
      <c r="E151" s="194"/>
      <c r="F151" s="190">
        <f t="shared" ref="F151:F169" si="1">C151+D151+D125</f>
        <v>39.24</v>
      </c>
      <c r="G151" s="31"/>
      <c r="H151" s="51" t="s">
        <v>236</v>
      </c>
      <c r="I151" s="101">
        <f>MIN(C151:C169)</f>
        <v>0</v>
      </c>
      <c r="J151" s="101">
        <f>MAX(C151:C169)</f>
        <v>0</v>
      </c>
      <c r="K151" s="101" t="e">
        <f>AVERAGE(C151:C169)</f>
        <v>#DIV/0!</v>
      </c>
      <c r="L151" s="101">
        <f>J151-I151</f>
        <v>0</v>
      </c>
      <c r="M151" s="97" t="e">
        <f>_xlfn.STDEV.P(C151:C169)</f>
        <v>#DIV/0!</v>
      </c>
      <c r="N151" s="31"/>
      <c r="O151" s="31"/>
      <c r="P151" s="31"/>
      <c r="Q151" s="31"/>
      <c r="R151" s="31"/>
      <c r="S151" s="31"/>
      <c r="T151" s="31"/>
      <c r="U151" s="31"/>
      <c r="V151" s="31"/>
    </row>
    <row r="152" spans="2:22" ht="15.75" x14ac:dyDescent="0.25">
      <c r="B152" s="43">
        <v>2</v>
      </c>
      <c r="C152" s="168"/>
      <c r="D152" s="168"/>
      <c r="E152" s="194"/>
      <c r="F152" s="190">
        <f t="shared" si="1"/>
        <v>39.14</v>
      </c>
      <c r="G152" s="31"/>
      <c r="H152" s="185" t="s">
        <v>237</v>
      </c>
      <c r="I152" s="73">
        <f>MIN(D151:D169)</f>
        <v>0</v>
      </c>
      <c r="J152" s="73">
        <f>MAX(D151:D169)</f>
        <v>0</v>
      </c>
      <c r="K152" s="73" t="e">
        <f>AVERAGE(D151:D169)</f>
        <v>#DIV/0!</v>
      </c>
      <c r="L152" s="73">
        <f>J152-I152</f>
        <v>0</v>
      </c>
      <c r="M152" s="98" t="e">
        <f>_xlfn.STDEV.P(D151:D169)</f>
        <v>#DIV/0!</v>
      </c>
      <c r="N152" s="31"/>
      <c r="O152" s="31"/>
      <c r="P152" s="31"/>
      <c r="Q152" s="31"/>
      <c r="R152" s="31"/>
      <c r="S152" s="31"/>
      <c r="T152" s="31"/>
      <c r="U152" s="31"/>
      <c r="V152" s="31"/>
    </row>
    <row r="153" spans="2:22" ht="15.75" x14ac:dyDescent="0.25">
      <c r="B153" s="43">
        <v>3</v>
      </c>
      <c r="C153" s="168"/>
      <c r="D153" s="168"/>
      <c r="E153" s="194"/>
      <c r="F153" s="190">
        <f t="shared" si="1"/>
        <v>39.06</v>
      </c>
      <c r="G153" s="31"/>
      <c r="H153" s="185" t="s">
        <v>238</v>
      </c>
      <c r="I153" s="73">
        <f>MIN(E151:E169)</f>
        <v>0</v>
      </c>
      <c r="J153" s="73">
        <f>MAX(E151:E169)</f>
        <v>0</v>
      </c>
      <c r="K153" s="73" t="e">
        <f>AVERAGE(E151:E169)</f>
        <v>#DIV/0!</v>
      </c>
      <c r="L153" s="73">
        <f>J153-I153</f>
        <v>0</v>
      </c>
      <c r="M153" s="196" t="e">
        <f>_xlfn.STDEV.P(E151:E169)</f>
        <v>#DIV/0!</v>
      </c>
      <c r="N153" s="31"/>
      <c r="O153" s="31"/>
      <c r="P153" s="31"/>
      <c r="Q153" s="31"/>
      <c r="R153" s="31"/>
      <c r="S153" s="31"/>
      <c r="T153" s="31"/>
      <c r="U153" s="31"/>
      <c r="V153" s="31"/>
    </row>
    <row r="154" spans="2:22" ht="16.5" thickBot="1" x14ac:dyDescent="0.3">
      <c r="B154" s="43">
        <v>4</v>
      </c>
      <c r="C154" s="168"/>
      <c r="D154" s="168"/>
      <c r="E154" s="194"/>
      <c r="F154" s="190">
        <f t="shared" si="1"/>
        <v>39.049999999999997</v>
      </c>
      <c r="G154" s="31"/>
      <c r="H154" s="170" t="s">
        <v>239</v>
      </c>
      <c r="I154" s="99">
        <f>MIN(F151:F169)</f>
        <v>39.049999999999997</v>
      </c>
      <c r="J154" s="99">
        <f>MAX(F151:F169)</f>
        <v>39.5</v>
      </c>
      <c r="K154" s="99">
        <f>AVERAGE(F151:F169)</f>
        <v>39.290000000000006</v>
      </c>
      <c r="L154" s="99">
        <f>J154-I154</f>
        <v>0.45000000000000284</v>
      </c>
      <c r="M154" s="100">
        <f>_xlfn.STDEV.P(F151:F169)</f>
        <v>0.14867838833500571</v>
      </c>
      <c r="N154" s="31"/>
      <c r="O154" s="31"/>
      <c r="P154" s="31"/>
      <c r="Q154" s="31"/>
      <c r="R154" s="31"/>
      <c r="S154" s="31"/>
      <c r="T154" s="31"/>
      <c r="U154" s="31"/>
      <c r="V154" s="31"/>
    </row>
    <row r="155" spans="2:22" ht="15.75" x14ac:dyDescent="0.25">
      <c r="B155" s="43">
        <v>5</v>
      </c>
      <c r="C155" s="168"/>
      <c r="D155" s="168"/>
      <c r="E155" s="194"/>
      <c r="F155" s="190">
        <f t="shared" si="1"/>
        <v>39.22</v>
      </c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</row>
    <row r="156" spans="2:22" ht="15.75" x14ac:dyDescent="0.25">
      <c r="B156" s="43">
        <v>6</v>
      </c>
      <c r="C156" s="168"/>
      <c r="D156" s="168"/>
      <c r="E156" s="194"/>
      <c r="F156" s="190">
        <f t="shared" si="1"/>
        <v>39.33</v>
      </c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</row>
    <row r="157" spans="2:22" ht="15.75" x14ac:dyDescent="0.25">
      <c r="B157" s="43">
        <v>7</v>
      </c>
      <c r="C157" s="168"/>
      <c r="D157" s="168"/>
      <c r="E157" s="194"/>
      <c r="F157" s="190">
        <f t="shared" si="1"/>
        <v>39.36</v>
      </c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</row>
    <row r="158" spans="2:22" ht="15.75" x14ac:dyDescent="0.25">
      <c r="B158" s="43">
        <v>8</v>
      </c>
      <c r="C158" s="168"/>
      <c r="D158" s="168"/>
      <c r="E158" s="194"/>
      <c r="F158" s="190">
        <f t="shared" si="1"/>
        <v>39.46</v>
      </c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</row>
    <row r="159" spans="2:22" ht="15.75" x14ac:dyDescent="0.25">
      <c r="B159" s="43">
        <v>9</v>
      </c>
      <c r="C159" s="168"/>
      <c r="D159" s="168"/>
      <c r="E159" s="194"/>
      <c r="F159" s="190">
        <f t="shared" si="1"/>
        <v>39.49</v>
      </c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</row>
    <row r="160" spans="2:22" ht="15.75" x14ac:dyDescent="0.25">
      <c r="B160" s="43">
        <v>10</v>
      </c>
      <c r="C160" s="168"/>
      <c r="D160" s="168"/>
      <c r="E160" s="194"/>
      <c r="F160" s="190">
        <f t="shared" si="1"/>
        <v>39.380000000000003</v>
      </c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</row>
    <row r="161" spans="2:22" ht="15.75" x14ac:dyDescent="0.25">
      <c r="B161" s="43">
        <v>11</v>
      </c>
      <c r="C161" s="168"/>
      <c r="D161" s="168"/>
      <c r="E161" s="194"/>
      <c r="F161" s="190">
        <f t="shared" si="1"/>
        <v>39.299999999999997</v>
      </c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</row>
    <row r="162" spans="2:22" ht="15.75" x14ac:dyDescent="0.25">
      <c r="B162" s="43">
        <v>12</v>
      </c>
      <c r="C162" s="168"/>
      <c r="D162" s="168"/>
      <c r="E162" s="194"/>
      <c r="F162" s="190">
        <f t="shared" si="1"/>
        <v>39.14</v>
      </c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</row>
    <row r="163" spans="2:22" ht="15.75" x14ac:dyDescent="0.25">
      <c r="B163" s="43">
        <v>13</v>
      </c>
      <c r="C163" s="168"/>
      <c r="D163" s="168"/>
      <c r="E163" s="194"/>
      <c r="F163" s="190">
        <f t="shared" si="1"/>
        <v>39.11</v>
      </c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</row>
    <row r="164" spans="2:22" ht="15.75" x14ac:dyDescent="0.25">
      <c r="B164" s="43">
        <v>14</v>
      </c>
      <c r="C164" s="168"/>
      <c r="D164" s="168"/>
      <c r="E164" s="194"/>
      <c r="F164" s="190">
        <f t="shared" si="1"/>
        <v>39.130000000000003</v>
      </c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</row>
    <row r="165" spans="2:22" ht="15.75" x14ac:dyDescent="0.25">
      <c r="B165" s="43">
        <v>15</v>
      </c>
      <c r="C165" s="168"/>
      <c r="D165" s="168"/>
      <c r="E165" s="194"/>
      <c r="F165" s="190">
        <f t="shared" si="1"/>
        <v>39.28</v>
      </c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</row>
    <row r="166" spans="2:22" ht="15.75" x14ac:dyDescent="0.25">
      <c r="B166" s="43">
        <v>16</v>
      </c>
      <c r="C166" s="168"/>
      <c r="D166" s="168"/>
      <c r="E166" s="194"/>
      <c r="F166" s="190">
        <f t="shared" si="1"/>
        <v>39.5</v>
      </c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</row>
    <row r="167" spans="2:22" ht="15.75" x14ac:dyDescent="0.25">
      <c r="B167" s="43">
        <v>17</v>
      </c>
      <c r="C167" s="168"/>
      <c r="D167" s="168"/>
      <c r="E167" s="194"/>
      <c r="F167" s="190">
        <f t="shared" si="1"/>
        <v>39.46</v>
      </c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</row>
    <row r="168" spans="2:22" ht="15.75" x14ac:dyDescent="0.25">
      <c r="B168" s="43">
        <v>18</v>
      </c>
      <c r="C168" s="168"/>
      <c r="D168" s="168"/>
      <c r="E168" s="194"/>
      <c r="F168" s="190">
        <f t="shared" si="1"/>
        <v>39.39</v>
      </c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</row>
    <row r="169" spans="2:22" ht="16.5" thickBot="1" x14ac:dyDescent="0.3">
      <c r="B169" s="18">
        <v>19</v>
      </c>
      <c r="C169" s="169"/>
      <c r="D169" s="169"/>
      <c r="E169" s="195"/>
      <c r="F169" s="191">
        <f t="shared" si="1"/>
        <v>39.47</v>
      </c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</row>
    <row r="170" spans="2:22" ht="15.75" x14ac:dyDescent="0.25">
      <c r="B170" s="30"/>
      <c r="C170" s="34"/>
      <c r="D170" s="34"/>
      <c r="E170" s="192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</row>
    <row r="171" spans="2:22" ht="15.75" x14ac:dyDescent="0.25">
      <c r="B171" s="30"/>
      <c r="C171" s="34"/>
      <c r="D171" s="34"/>
      <c r="E171" s="192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</row>
    <row r="172" spans="2:22" ht="19.5" x14ac:dyDescent="0.3">
      <c r="B172" s="550" t="s">
        <v>244</v>
      </c>
      <c r="C172" s="550"/>
      <c r="D172" s="550"/>
      <c r="E172" s="550"/>
      <c r="F172" s="550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</row>
    <row r="173" spans="2:22" ht="20.25" thickBot="1" x14ac:dyDescent="0.35">
      <c r="G173" s="20"/>
      <c r="H173" s="20"/>
      <c r="I173" s="64"/>
      <c r="J173" s="551" t="s">
        <v>448</v>
      </c>
      <c r="K173" s="551"/>
      <c r="L173" s="551"/>
      <c r="M173" s="551"/>
      <c r="N173" s="551"/>
      <c r="O173" s="551"/>
      <c r="P173" s="551"/>
      <c r="Q173" s="551"/>
      <c r="R173" s="551"/>
      <c r="S173" s="551"/>
      <c r="T173" s="551"/>
      <c r="U173" s="239"/>
      <c r="V173" s="239"/>
    </row>
    <row r="174" spans="2:22" ht="17.25" thickBot="1" x14ac:dyDescent="0.3">
      <c r="B174" s="15" t="s">
        <v>68</v>
      </c>
      <c r="C174" s="16" t="s">
        <v>69</v>
      </c>
      <c r="D174" s="149" t="s">
        <v>151</v>
      </c>
      <c r="E174" s="16" t="s">
        <v>70</v>
      </c>
      <c r="F174" s="17" t="s">
        <v>71</v>
      </c>
      <c r="G174" s="20"/>
      <c r="H174" s="20"/>
      <c r="I174" s="64"/>
      <c r="L174" s="483" t="s">
        <v>114</v>
      </c>
      <c r="M174" s="477" t="s">
        <v>156</v>
      </c>
      <c r="N174" s="478"/>
      <c r="O174" s="478"/>
      <c r="P174" s="478"/>
      <c r="Q174" s="479"/>
      <c r="R174" s="23"/>
      <c r="S174" s="23"/>
      <c r="T174" s="23"/>
      <c r="U174" s="23"/>
      <c r="V174" s="23"/>
    </row>
    <row r="175" spans="2:22" ht="18" thickTop="1" thickBot="1" x14ac:dyDescent="0.3">
      <c r="B175" s="125">
        <f>MIN(M176:Q190)</f>
        <v>50</v>
      </c>
      <c r="C175" s="126">
        <f>MAX(M176:Q190)</f>
        <v>550</v>
      </c>
      <c r="D175" s="151">
        <f>AVERAGE(M176:Q190)</f>
        <v>335.33333333333331</v>
      </c>
      <c r="E175" s="126">
        <f>C175-B175</f>
        <v>500</v>
      </c>
      <c r="F175" s="92">
        <f>_xlfn.STDEV.P(M176:Q190)</f>
        <v>135.59088792720877</v>
      </c>
      <c r="G175" s="20"/>
      <c r="H175" s="20"/>
      <c r="I175" s="64"/>
      <c r="L175" s="484"/>
      <c r="M175" s="127">
        <v>1</v>
      </c>
      <c r="N175" s="127">
        <v>2</v>
      </c>
      <c r="O175" s="127">
        <v>3</v>
      </c>
      <c r="P175" s="127">
        <v>4</v>
      </c>
      <c r="Q175" s="128">
        <v>5</v>
      </c>
      <c r="R175" s="236"/>
      <c r="S175" s="236"/>
      <c r="T175" s="236"/>
      <c r="U175" s="236"/>
      <c r="V175" s="236"/>
    </row>
    <row r="176" spans="2:22" x14ac:dyDescent="0.2">
      <c r="B176" s="20"/>
      <c r="C176" s="20"/>
      <c r="D176" s="124"/>
      <c r="E176" s="124"/>
      <c r="F176" s="20"/>
      <c r="G176" s="20"/>
      <c r="H176" s="20"/>
      <c r="I176" s="64"/>
      <c r="L176" s="129">
        <v>1</v>
      </c>
      <c r="M176" s="130">
        <v>50</v>
      </c>
      <c r="N176" s="130">
        <v>50</v>
      </c>
      <c r="O176" s="130">
        <v>50</v>
      </c>
      <c r="P176" s="130">
        <v>50</v>
      </c>
      <c r="Q176" s="131">
        <v>50</v>
      </c>
      <c r="R176" s="235"/>
      <c r="S176" s="235"/>
      <c r="T176" s="235"/>
      <c r="U176" s="235"/>
      <c r="V176" s="235"/>
    </row>
    <row r="177" spans="2:22" x14ac:dyDescent="0.2">
      <c r="B177" s="20"/>
      <c r="C177" s="20"/>
      <c r="D177" s="124"/>
      <c r="E177" s="124"/>
      <c r="F177" s="20"/>
      <c r="G177" s="20"/>
      <c r="H177" s="20"/>
      <c r="I177" s="64"/>
      <c r="L177" s="129">
        <v>2</v>
      </c>
      <c r="M177" s="132">
        <v>200</v>
      </c>
      <c r="N177" s="132">
        <v>150</v>
      </c>
      <c r="O177" s="132">
        <v>150</v>
      </c>
      <c r="P177" s="132">
        <v>150</v>
      </c>
      <c r="Q177" s="133">
        <v>150</v>
      </c>
      <c r="R177" s="235"/>
      <c r="S177" s="235"/>
      <c r="T177" s="235"/>
      <c r="U177" s="235"/>
      <c r="V177" s="235"/>
    </row>
    <row r="178" spans="2:22" x14ac:dyDescent="0.2">
      <c r="B178" s="20"/>
      <c r="C178" s="20"/>
      <c r="D178" s="124"/>
      <c r="E178" s="124"/>
      <c r="F178" s="20"/>
      <c r="G178" s="20"/>
      <c r="H178" s="20"/>
      <c r="I178" s="64"/>
      <c r="L178" s="129">
        <v>3</v>
      </c>
      <c r="M178" s="132">
        <v>250</v>
      </c>
      <c r="N178" s="132">
        <v>300</v>
      </c>
      <c r="O178" s="132">
        <v>300</v>
      </c>
      <c r="P178" s="132">
        <v>300</v>
      </c>
      <c r="Q178" s="133">
        <v>200</v>
      </c>
      <c r="R178" s="235"/>
      <c r="S178" s="235"/>
      <c r="T178" s="235"/>
      <c r="U178" s="235"/>
      <c r="V178" s="235"/>
    </row>
    <row r="179" spans="2:22" x14ac:dyDescent="0.2">
      <c r="B179" s="20"/>
      <c r="C179" s="20"/>
      <c r="D179" s="124"/>
      <c r="E179" s="124"/>
      <c r="F179" s="20"/>
      <c r="G179" s="20"/>
      <c r="H179" s="20"/>
      <c r="I179" s="64"/>
      <c r="L179" s="129">
        <v>4</v>
      </c>
      <c r="M179" s="132">
        <v>300</v>
      </c>
      <c r="N179" s="132">
        <v>350</v>
      </c>
      <c r="O179" s="132">
        <v>300</v>
      </c>
      <c r="P179" s="132">
        <v>300</v>
      </c>
      <c r="Q179" s="133">
        <v>200</v>
      </c>
      <c r="R179" s="235"/>
      <c r="S179" s="235"/>
      <c r="T179" s="235"/>
      <c r="U179" s="235"/>
      <c r="V179" s="235"/>
    </row>
    <row r="180" spans="2:22" x14ac:dyDescent="0.2">
      <c r="B180" s="20"/>
      <c r="C180" s="20"/>
      <c r="D180" s="124"/>
      <c r="E180" s="124"/>
      <c r="F180" s="20"/>
      <c r="G180" s="20"/>
      <c r="H180" s="20"/>
      <c r="I180" s="64"/>
      <c r="L180" s="129">
        <v>5</v>
      </c>
      <c r="M180" s="132">
        <v>400</v>
      </c>
      <c r="N180" s="132">
        <v>400</v>
      </c>
      <c r="O180" s="132">
        <v>400</v>
      </c>
      <c r="P180" s="132">
        <v>350</v>
      </c>
      <c r="Q180" s="133">
        <v>300</v>
      </c>
      <c r="R180" s="235"/>
      <c r="S180" s="235"/>
      <c r="T180" s="235"/>
      <c r="U180" s="235"/>
      <c r="V180" s="235"/>
    </row>
    <row r="181" spans="2:22" x14ac:dyDescent="0.2">
      <c r="B181" s="20"/>
      <c r="C181" s="20"/>
      <c r="D181" s="124"/>
      <c r="E181" s="124"/>
      <c r="F181" s="20"/>
      <c r="G181" s="20"/>
      <c r="H181" s="20"/>
      <c r="I181" s="64"/>
      <c r="L181" s="129">
        <v>6</v>
      </c>
      <c r="M181" s="132">
        <v>400</v>
      </c>
      <c r="N181" s="132">
        <v>450</v>
      </c>
      <c r="O181" s="132">
        <v>400</v>
      </c>
      <c r="P181" s="132">
        <v>350</v>
      </c>
      <c r="Q181" s="133">
        <v>300</v>
      </c>
      <c r="R181" s="235"/>
      <c r="S181" s="235"/>
      <c r="T181" s="235"/>
      <c r="U181" s="235"/>
      <c r="V181" s="235"/>
    </row>
    <row r="182" spans="2:22" x14ac:dyDescent="0.2">
      <c r="B182" s="20"/>
      <c r="C182" s="20"/>
      <c r="D182" s="124"/>
      <c r="E182" s="124"/>
      <c r="F182" s="20"/>
      <c r="G182" s="20"/>
      <c r="H182" s="20"/>
      <c r="I182" s="64"/>
      <c r="L182" s="129">
        <v>7</v>
      </c>
      <c r="M182" s="132">
        <v>500</v>
      </c>
      <c r="N182" s="132">
        <v>500</v>
      </c>
      <c r="O182" s="132">
        <v>500</v>
      </c>
      <c r="P182" s="132">
        <v>400</v>
      </c>
      <c r="Q182" s="133">
        <v>250</v>
      </c>
      <c r="R182" s="235"/>
      <c r="S182" s="235"/>
      <c r="T182" s="235"/>
      <c r="U182" s="235"/>
      <c r="V182" s="235"/>
    </row>
    <row r="183" spans="2:22" x14ac:dyDescent="0.2">
      <c r="B183" s="20"/>
      <c r="C183" s="20"/>
      <c r="D183" s="124"/>
      <c r="E183" s="124"/>
      <c r="F183" s="20"/>
      <c r="G183" s="20"/>
      <c r="H183" s="20"/>
      <c r="I183" s="64"/>
      <c r="L183" s="129">
        <v>8</v>
      </c>
      <c r="M183" s="132">
        <v>500</v>
      </c>
      <c r="N183" s="132">
        <v>500</v>
      </c>
      <c r="O183" s="132">
        <v>500</v>
      </c>
      <c r="P183" s="132">
        <v>400</v>
      </c>
      <c r="Q183" s="133">
        <v>350</v>
      </c>
      <c r="R183" s="235"/>
      <c r="S183" s="235"/>
      <c r="T183" s="235"/>
      <c r="U183" s="235"/>
      <c r="V183" s="235"/>
    </row>
    <row r="184" spans="2:22" x14ac:dyDescent="0.2">
      <c r="B184" s="20"/>
      <c r="C184" s="20"/>
      <c r="D184" s="124"/>
      <c r="E184" s="124"/>
      <c r="F184" s="20"/>
      <c r="G184" s="20"/>
      <c r="H184" s="20"/>
      <c r="I184" s="64"/>
      <c r="L184" s="129">
        <v>9</v>
      </c>
      <c r="M184" s="132">
        <v>450</v>
      </c>
      <c r="N184" s="132">
        <v>500</v>
      </c>
      <c r="O184" s="132">
        <v>500</v>
      </c>
      <c r="P184" s="132">
        <v>450</v>
      </c>
      <c r="Q184" s="133">
        <v>300</v>
      </c>
      <c r="R184" s="235"/>
      <c r="S184" s="235"/>
      <c r="T184" s="235"/>
      <c r="U184" s="235"/>
      <c r="V184" s="235"/>
    </row>
    <row r="185" spans="2:22" x14ac:dyDescent="0.2">
      <c r="B185" s="20"/>
      <c r="C185" s="20"/>
      <c r="D185" s="124"/>
      <c r="E185" s="124"/>
      <c r="F185" s="20"/>
      <c r="G185" s="20"/>
      <c r="H185" s="20"/>
      <c r="I185" s="64"/>
      <c r="L185" s="129">
        <v>10</v>
      </c>
      <c r="M185" s="132">
        <v>500</v>
      </c>
      <c r="N185" s="132">
        <v>550</v>
      </c>
      <c r="O185" s="132">
        <v>550</v>
      </c>
      <c r="P185" s="132">
        <v>450</v>
      </c>
      <c r="Q185" s="133">
        <v>350</v>
      </c>
      <c r="R185" s="235"/>
      <c r="S185" s="235"/>
      <c r="T185" s="235"/>
      <c r="U185" s="235"/>
      <c r="V185" s="235"/>
    </row>
    <row r="186" spans="2:22" x14ac:dyDescent="0.2">
      <c r="B186" s="20"/>
      <c r="C186" s="20"/>
      <c r="D186" s="124"/>
      <c r="E186" s="124"/>
      <c r="F186" s="20"/>
      <c r="G186" s="20"/>
      <c r="H186" s="20"/>
      <c r="I186" s="64"/>
      <c r="L186" s="129">
        <v>11</v>
      </c>
      <c r="M186" s="132">
        <v>450</v>
      </c>
      <c r="N186" s="132">
        <v>550</v>
      </c>
      <c r="O186" s="132">
        <v>500</v>
      </c>
      <c r="P186" s="132">
        <v>400</v>
      </c>
      <c r="Q186" s="133">
        <v>300</v>
      </c>
      <c r="R186" s="235"/>
      <c r="S186" s="235"/>
      <c r="T186" s="235"/>
      <c r="U186" s="235"/>
      <c r="V186" s="235"/>
    </row>
    <row r="187" spans="2:22" x14ac:dyDescent="0.2">
      <c r="B187" s="20"/>
      <c r="C187" s="20"/>
      <c r="D187" s="124"/>
      <c r="E187" s="124"/>
      <c r="F187" s="20"/>
      <c r="G187" s="20"/>
      <c r="H187" s="20"/>
      <c r="I187" s="64"/>
      <c r="L187" s="129">
        <v>12</v>
      </c>
      <c r="M187" s="132">
        <v>400</v>
      </c>
      <c r="N187" s="132">
        <v>450</v>
      </c>
      <c r="O187" s="132">
        <v>500</v>
      </c>
      <c r="P187" s="132">
        <v>350</v>
      </c>
      <c r="Q187" s="133">
        <v>300</v>
      </c>
      <c r="R187" s="235"/>
      <c r="S187" s="235"/>
      <c r="T187" s="235"/>
      <c r="U187" s="235"/>
      <c r="V187" s="235"/>
    </row>
    <row r="188" spans="2:22" x14ac:dyDescent="0.2">
      <c r="B188" s="20"/>
      <c r="C188" s="20"/>
      <c r="D188" s="124"/>
      <c r="E188" s="124"/>
      <c r="F188" s="20"/>
      <c r="G188" s="20"/>
      <c r="H188" s="20"/>
      <c r="I188" s="64"/>
      <c r="L188" s="129">
        <v>13</v>
      </c>
      <c r="M188" s="132">
        <v>400</v>
      </c>
      <c r="N188" s="132">
        <v>450</v>
      </c>
      <c r="O188" s="132">
        <v>450</v>
      </c>
      <c r="P188" s="132">
        <v>350</v>
      </c>
      <c r="Q188" s="133">
        <v>300</v>
      </c>
      <c r="R188" s="235"/>
      <c r="S188" s="235"/>
      <c r="T188" s="235"/>
      <c r="U188" s="235"/>
      <c r="V188" s="235"/>
    </row>
    <row r="189" spans="2:22" x14ac:dyDescent="0.2">
      <c r="B189" s="20"/>
      <c r="C189" s="20"/>
      <c r="D189" s="124"/>
      <c r="E189" s="124"/>
      <c r="F189" s="20"/>
      <c r="G189" s="20"/>
      <c r="H189" s="20"/>
      <c r="I189" s="64"/>
      <c r="L189" s="129">
        <v>14</v>
      </c>
      <c r="M189" s="132">
        <v>400</v>
      </c>
      <c r="N189" s="132">
        <v>300</v>
      </c>
      <c r="O189" s="132">
        <v>300</v>
      </c>
      <c r="P189" s="132">
        <v>300</v>
      </c>
      <c r="Q189" s="133">
        <v>250</v>
      </c>
      <c r="R189" s="235"/>
      <c r="S189" s="235"/>
      <c r="T189" s="235"/>
      <c r="U189" s="235"/>
      <c r="V189" s="235"/>
    </row>
    <row r="190" spans="2:22" ht="15.75" thickBot="1" x14ac:dyDescent="0.25">
      <c r="B190" s="20"/>
      <c r="C190" s="20"/>
      <c r="D190" s="124"/>
      <c r="E190" s="124"/>
      <c r="F190" s="20"/>
      <c r="G190" s="20"/>
      <c r="H190" s="20"/>
      <c r="I190" s="64"/>
      <c r="L190" s="134">
        <v>15</v>
      </c>
      <c r="M190" s="135">
        <v>250</v>
      </c>
      <c r="N190" s="135">
        <v>150</v>
      </c>
      <c r="O190" s="135">
        <v>150</v>
      </c>
      <c r="P190" s="135">
        <v>100</v>
      </c>
      <c r="Q190" s="136">
        <v>200</v>
      </c>
      <c r="R190" s="235"/>
      <c r="S190" s="235"/>
      <c r="T190" s="235"/>
      <c r="U190" s="235"/>
      <c r="V190" s="235"/>
    </row>
    <row r="191" spans="2:22" x14ac:dyDescent="0.2">
      <c r="B191" s="20"/>
      <c r="C191" s="20"/>
      <c r="D191" s="124"/>
      <c r="E191" s="124"/>
      <c r="F191" s="20"/>
      <c r="G191" s="20"/>
      <c r="H191" s="20"/>
      <c r="I191" s="64"/>
    </row>
    <row r="192" spans="2:22" ht="123.95" customHeight="1" x14ac:dyDescent="0.2"/>
    <row r="193" spans="2:22" ht="15.75" x14ac:dyDescent="0.25">
      <c r="B193" s="30"/>
      <c r="C193" s="34"/>
      <c r="D193" s="34"/>
      <c r="E193" s="192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</row>
    <row r="194" spans="2:22" ht="15.75" x14ac:dyDescent="0.25">
      <c r="B194" s="30"/>
      <c r="C194" s="34"/>
      <c r="D194" s="34"/>
      <c r="E194" s="192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</row>
    <row r="195" spans="2:22" ht="15.75" x14ac:dyDescent="0.25">
      <c r="B195" s="30"/>
      <c r="C195" s="34"/>
      <c r="D195" s="34"/>
      <c r="E195" s="192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</row>
    <row r="196" spans="2:22" ht="19.5" x14ac:dyDescent="0.3">
      <c r="B196" s="550" t="s">
        <v>245</v>
      </c>
      <c r="C196" s="550"/>
      <c r="D196" s="550"/>
      <c r="E196" s="550"/>
      <c r="F196" s="550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</row>
    <row r="197" spans="2:22" ht="20.25" thickBot="1" x14ac:dyDescent="0.35">
      <c r="G197" s="20"/>
      <c r="H197" s="20"/>
      <c r="I197" s="64"/>
      <c r="J197" s="551" t="s">
        <v>449</v>
      </c>
      <c r="K197" s="551"/>
      <c r="L197" s="551"/>
      <c r="M197" s="551"/>
      <c r="N197" s="551"/>
      <c r="O197" s="551"/>
      <c r="P197" s="551"/>
      <c r="Q197" s="551"/>
      <c r="R197" s="551"/>
      <c r="S197" s="551"/>
      <c r="T197" s="551"/>
      <c r="U197" s="239"/>
      <c r="V197" s="239"/>
    </row>
    <row r="198" spans="2:22" ht="17.25" thickBot="1" x14ac:dyDescent="0.3">
      <c r="B198" s="15" t="s">
        <v>68</v>
      </c>
      <c r="C198" s="16" t="s">
        <v>69</v>
      </c>
      <c r="D198" s="149" t="s">
        <v>151</v>
      </c>
      <c r="E198" s="16" t="s">
        <v>70</v>
      </c>
      <c r="F198" s="17" t="s">
        <v>71</v>
      </c>
      <c r="G198" s="20"/>
      <c r="H198" s="20"/>
      <c r="I198" s="64"/>
      <c r="L198" s="197" t="s">
        <v>114</v>
      </c>
      <c r="M198" s="252" t="s">
        <v>156</v>
      </c>
      <c r="N198" s="253"/>
      <c r="O198" s="253"/>
      <c r="P198" s="253"/>
      <c r="Q198" s="254"/>
      <c r="R198" s="23"/>
      <c r="S198" s="23"/>
      <c r="T198" s="23"/>
      <c r="U198" s="23"/>
      <c r="V198" s="23"/>
    </row>
    <row r="199" spans="2:22" ht="18" thickTop="1" thickBot="1" x14ac:dyDescent="0.3">
      <c r="B199" s="125">
        <f>MIN(M200:V214)</f>
        <v>50</v>
      </c>
      <c r="C199" s="126">
        <f>MAX(M200:V214)</f>
        <v>550</v>
      </c>
      <c r="D199" s="151">
        <f>AVERAGE(M200:V214)</f>
        <v>323.33333333333331</v>
      </c>
      <c r="E199" s="126">
        <f>C199-B199</f>
        <v>500</v>
      </c>
      <c r="F199" s="92">
        <f>_xlfn.STDEV.P(M200:V214)</f>
        <v>120.64640713902571</v>
      </c>
      <c r="G199" s="20"/>
      <c r="H199" s="20"/>
      <c r="I199" s="64"/>
      <c r="L199" s="198"/>
      <c r="M199" s="127">
        <v>1</v>
      </c>
      <c r="N199" s="127">
        <v>2</v>
      </c>
      <c r="O199" s="127">
        <v>3</v>
      </c>
      <c r="P199" s="127">
        <v>4</v>
      </c>
      <c r="Q199" s="128">
        <v>5</v>
      </c>
      <c r="R199" s="236"/>
      <c r="S199" s="236"/>
      <c r="T199" s="236"/>
      <c r="U199" s="236"/>
      <c r="V199" s="236"/>
    </row>
    <row r="200" spans="2:22" x14ac:dyDescent="0.2">
      <c r="B200" s="20"/>
      <c r="C200" s="20"/>
      <c r="D200" s="124"/>
      <c r="E200" s="124"/>
      <c r="F200" s="20"/>
      <c r="G200" s="20"/>
      <c r="H200" s="20"/>
      <c r="I200" s="64"/>
      <c r="L200" s="129">
        <v>1</v>
      </c>
      <c r="M200" s="130">
        <v>50</v>
      </c>
      <c r="N200" s="130">
        <v>50</v>
      </c>
      <c r="O200" s="130">
        <v>100</v>
      </c>
      <c r="P200" s="130">
        <v>50</v>
      </c>
      <c r="Q200" s="131">
        <v>100</v>
      </c>
      <c r="R200" s="235"/>
      <c r="S200" s="235"/>
      <c r="T200" s="235"/>
      <c r="U200" s="235"/>
      <c r="V200" s="235"/>
    </row>
    <row r="201" spans="2:22" x14ac:dyDescent="0.2">
      <c r="B201" s="20"/>
      <c r="C201" s="20"/>
      <c r="D201" s="124"/>
      <c r="E201" s="124"/>
      <c r="F201" s="20"/>
      <c r="G201" s="20"/>
      <c r="H201" s="20"/>
      <c r="I201" s="64"/>
      <c r="L201" s="129">
        <v>2</v>
      </c>
      <c r="M201" s="132">
        <v>200</v>
      </c>
      <c r="N201" s="132">
        <v>250</v>
      </c>
      <c r="O201" s="132">
        <v>150</v>
      </c>
      <c r="P201" s="132">
        <v>300</v>
      </c>
      <c r="Q201" s="133">
        <v>300</v>
      </c>
      <c r="R201" s="235"/>
      <c r="S201" s="235"/>
      <c r="T201" s="235"/>
      <c r="U201" s="235"/>
      <c r="V201" s="235"/>
    </row>
    <row r="202" spans="2:22" x14ac:dyDescent="0.2">
      <c r="B202" s="20"/>
      <c r="C202" s="20"/>
      <c r="D202" s="124"/>
      <c r="E202" s="124"/>
      <c r="F202" s="20"/>
      <c r="G202" s="20"/>
      <c r="H202" s="20"/>
      <c r="I202" s="64"/>
      <c r="L202" s="129">
        <v>3</v>
      </c>
      <c r="M202" s="132">
        <v>250</v>
      </c>
      <c r="N202" s="132">
        <v>350</v>
      </c>
      <c r="O202" s="132">
        <v>300</v>
      </c>
      <c r="P202" s="132">
        <v>350</v>
      </c>
      <c r="Q202" s="133">
        <v>300</v>
      </c>
      <c r="R202" s="235"/>
      <c r="S202" s="235"/>
      <c r="T202" s="235"/>
      <c r="U202" s="235"/>
      <c r="V202" s="235"/>
    </row>
    <row r="203" spans="2:22" x14ac:dyDescent="0.2">
      <c r="B203" s="20"/>
      <c r="C203" s="20"/>
      <c r="D203" s="124"/>
      <c r="E203" s="124"/>
      <c r="F203" s="20"/>
      <c r="G203" s="20"/>
      <c r="H203" s="20"/>
      <c r="I203" s="64"/>
      <c r="L203" s="129">
        <v>4</v>
      </c>
      <c r="M203" s="132">
        <v>200</v>
      </c>
      <c r="N203" s="132">
        <v>300</v>
      </c>
      <c r="O203" s="132">
        <v>200</v>
      </c>
      <c r="P203" s="132">
        <v>450</v>
      </c>
      <c r="Q203" s="133">
        <v>200</v>
      </c>
      <c r="R203" s="235"/>
      <c r="S203" s="235"/>
      <c r="T203" s="235"/>
      <c r="U203" s="235"/>
      <c r="V203" s="235"/>
    </row>
    <row r="204" spans="2:22" x14ac:dyDescent="0.2">
      <c r="B204" s="20"/>
      <c r="C204" s="20"/>
      <c r="D204" s="124"/>
      <c r="E204" s="124"/>
      <c r="F204" s="20"/>
      <c r="G204" s="20"/>
      <c r="H204" s="20"/>
      <c r="I204" s="64"/>
      <c r="L204" s="129">
        <v>5</v>
      </c>
      <c r="M204" s="132">
        <v>350</v>
      </c>
      <c r="N204" s="132">
        <v>300</v>
      </c>
      <c r="O204" s="132">
        <v>450</v>
      </c>
      <c r="P204" s="132">
        <v>400</v>
      </c>
      <c r="Q204" s="133">
        <v>250</v>
      </c>
      <c r="R204" s="235"/>
      <c r="S204" s="235"/>
      <c r="T204" s="235"/>
      <c r="U204" s="235"/>
      <c r="V204" s="235"/>
    </row>
    <row r="205" spans="2:22" x14ac:dyDescent="0.2">
      <c r="B205" s="20"/>
      <c r="C205" s="20"/>
      <c r="D205" s="124"/>
      <c r="E205" s="124"/>
      <c r="F205" s="20"/>
      <c r="G205" s="20"/>
      <c r="H205" s="20"/>
      <c r="I205" s="64"/>
      <c r="L205" s="129">
        <v>6</v>
      </c>
      <c r="M205" s="132">
        <v>350</v>
      </c>
      <c r="N205" s="132">
        <v>450</v>
      </c>
      <c r="O205" s="132">
        <v>500</v>
      </c>
      <c r="P205" s="132">
        <v>400</v>
      </c>
      <c r="Q205" s="133">
        <v>300</v>
      </c>
      <c r="R205" s="235"/>
      <c r="S205" s="235"/>
      <c r="T205" s="235"/>
      <c r="U205" s="235"/>
      <c r="V205" s="235"/>
    </row>
    <row r="206" spans="2:22" x14ac:dyDescent="0.2">
      <c r="B206" s="20"/>
      <c r="C206" s="20"/>
      <c r="D206" s="124"/>
      <c r="E206" s="124"/>
      <c r="F206" s="20"/>
      <c r="G206" s="20"/>
      <c r="H206" s="20"/>
      <c r="I206" s="64"/>
      <c r="L206" s="129">
        <v>7</v>
      </c>
      <c r="M206" s="132">
        <v>400</v>
      </c>
      <c r="N206" s="132">
        <v>450</v>
      </c>
      <c r="O206" s="132">
        <v>500</v>
      </c>
      <c r="P206" s="132">
        <v>500</v>
      </c>
      <c r="Q206" s="133">
        <v>400</v>
      </c>
      <c r="R206" s="235"/>
      <c r="S206" s="235"/>
      <c r="T206" s="235"/>
      <c r="U206" s="235"/>
      <c r="V206" s="235"/>
    </row>
    <row r="207" spans="2:22" x14ac:dyDescent="0.2">
      <c r="B207" s="20"/>
      <c r="C207" s="20"/>
      <c r="D207" s="124"/>
      <c r="E207" s="124"/>
      <c r="F207" s="20"/>
      <c r="G207" s="20"/>
      <c r="H207" s="20"/>
      <c r="I207" s="64"/>
      <c r="L207" s="129">
        <v>8</v>
      </c>
      <c r="M207" s="132">
        <v>350</v>
      </c>
      <c r="N207" s="132">
        <v>400</v>
      </c>
      <c r="O207" s="132">
        <v>500</v>
      </c>
      <c r="P207" s="132">
        <v>450</v>
      </c>
      <c r="Q207" s="133">
        <v>400</v>
      </c>
      <c r="R207" s="235"/>
      <c r="S207" s="235"/>
      <c r="T207" s="235"/>
      <c r="U207" s="235"/>
      <c r="V207" s="235"/>
    </row>
    <row r="208" spans="2:22" x14ac:dyDescent="0.2">
      <c r="B208" s="20"/>
      <c r="C208" s="20"/>
      <c r="D208" s="124"/>
      <c r="E208" s="124"/>
      <c r="F208" s="20"/>
      <c r="G208" s="20"/>
      <c r="H208" s="20"/>
      <c r="I208" s="64"/>
      <c r="L208" s="129">
        <v>9</v>
      </c>
      <c r="M208" s="132">
        <v>350</v>
      </c>
      <c r="N208" s="132">
        <v>400</v>
      </c>
      <c r="O208" s="132">
        <v>450</v>
      </c>
      <c r="P208" s="132">
        <v>400</v>
      </c>
      <c r="Q208" s="133">
        <v>400</v>
      </c>
      <c r="R208" s="235"/>
      <c r="S208" s="235"/>
      <c r="T208" s="235"/>
      <c r="U208" s="235"/>
      <c r="V208" s="235"/>
    </row>
    <row r="209" spans="2:23" x14ac:dyDescent="0.2">
      <c r="B209" s="20"/>
      <c r="C209" s="20"/>
      <c r="D209" s="124"/>
      <c r="E209" s="124"/>
      <c r="F209" s="20"/>
      <c r="G209" s="20"/>
      <c r="H209" s="20"/>
      <c r="I209" s="64"/>
      <c r="L209" s="129">
        <v>10</v>
      </c>
      <c r="M209" s="132">
        <v>150</v>
      </c>
      <c r="N209" s="132">
        <v>400</v>
      </c>
      <c r="O209" s="132">
        <v>400</v>
      </c>
      <c r="P209" s="132">
        <v>300</v>
      </c>
      <c r="Q209" s="133">
        <v>350</v>
      </c>
      <c r="R209" s="235"/>
      <c r="S209" s="235"/>
      <c r="T209" s="235"/>
      <c r="U209" s="235"/>
      <c r="V209" s="235"/>
    </row>
    <row r="210" spans="2:23" x14ac:dyDescent="0.2">
      <c r="B210" s="20"/>
      <c r="C210" s="20"/>
      <c r="D210" s="124"/>
      <c r="E210" s="124"/>
      <c r="F210" s="20"/>
      <c r="G210" s="20"/>
      <c r="H210" s="20"/>
      <c r="I210" s="64"/>
      <c r="L210" s="129">
        <v>11</v>
      </c>
      <c r="M210" s="132">
        <v>250</v>
      </c>
      <c r="N210" s="132">
        <v>550</v>
      </c>
      <c r="O210" s="132">
        <v>400</v>
      </c>
      <c r="P210" s="132">
        <v>400</v>
      </c>
      <c r="Q210" s="133">
        <v>350</v>
      </c>
      <c r="R210" s="235"/>
      <c r="S210" s="235"/>
      <c r="T210" s="235"/>
      <c r="U210" s="235"/>
      <c r="V210" s="235"/>
    </row>
    <row r="211" spans="2:23" x14ac:dyDescent="0.2">
      <c r="B211" s="20"/>
      <c r="C211" s="20"/>
      <c r="D211" s="124"/>
      <c r="E211" s="124"/>
      <c r="F211" s="20"/>
      <c r="G211" s="20"/>
      <c r="H211" s="20"/>
      <c r="I211" s="64"/>
      <c r="L211" s="129">
        <v>12</v>
      </c>
      <c r="M211" s="132">
        <v>300</v>
      </c>
      <c r="N211" s="132">
        <v>400</v>
      </c>
      <c r="O211" s="132">
        <v>400</v>
      </c>
      <c r="P211" s="132">
        <v>450</v>
      </c>
      <c r="Q211" s="133">
        <v>350</v>
      </c>
      <c r="R211" s="235"/>
      <c r="S211" s="235"/>
      <c r="T211" s="235"/>
      <c r="U211" s="235"/>
      <c r="V211" s="235"/>
    </row>
    <row r="212" spans="2:23" x14ac:dyDescent="0.2">
      <c r="B212" s="20"/>
      <c r="C212" s="20"/>
      <c r="D212" s="124"/>
      <c r="E212" s="124"/>
      <c r="F212" s="20"/>
      <c r="G212" s="20"/>
      <c r="H212" s="20"/>
      <c r="I212" s="64"/>
      <c r="L212" s="129">
        <v>13</v>
      </c>
      <c r="M212" s="132">
        <v>300</v>
      </c>
      <c r="N212" s="132">
        <v>400</v>
      </c>
      <c r="O212" s="132">
        <v>400</v>
      </c>
      <c r="P212" s="132">
        <v>450</v>
      </c>
      <c r="Q212" s="133">
        <v>350</v>
      </c>
      <c r="R212" s="235"/>
      <c r="S212" s="235"/>
      <c r="T212" s="235"/>
      <c r="U212" s="235"/>
      <c r="V212" s="235"/>
    </row>
    <row r="213" spans="2:23" x14ac:dyDescent="0.2">
      <c r="B213" s="20"/>
      <c r="C213" s="20"/>
      <c r="D213" s="124"/>
      <c r="E213" s="124"/>
      <c r="F213" s="20"/>
      <c r="G213" s="20"/>
      <c r="H213" s="20"/>
      <c r="I213" s="64"/>
      <c r="L213" s="129">
        <v>14</v>
      </c>
      <c r="M213" s="132">
        <v>250</v>
      </c>
      <c r="N213" s="132">
        <v>350</v>
      </c>
      <c r="O213" s="132">
        <v>400</v>
      </c>
      <c r="P213" s="132">
        <v>400</v>
      </c>
      <c r="Q213" s="133">
        <v>300</v>
      </c>
      <c r="R213" s="235"/>
      <c r="S213" s="235"/>
      <c r="T213" s="235"/>
      <c r="U213" s="235"/>
      <c r="V213" s="235"/>
    </row>
    <row r="214" spans="2:23" ht="15.75" thickBot="1" x14ac:dyDescent="0.25">
      <c r="B214" s="20"/>
      <c r="C214" s="20"/>
      <c r="D214" s="124"/>
      <c r="E214" s="124"/>
      <c r="F214" s="20"/>
      <c r="G214" s="20"/>
      <c r="H214" s="20"/>
      <c r="I214" s="64"/>
      <c r="L214" s="134">
        <v>15</v>
      </c>
      <c r="M214" s="135">
        <v>150</v>
      </c>
      <c r="N214" s="135">
        <v>100</v>
      </c>
      <c r="O214" s="135">
        <v>150</v>
      </c>
      <c r="P214" s="135">
        <v>150</v>
      </c>
      <c r="Q214" s="136">
        <v>100</v>
      </c>
      <c r="R214" s="235"/>
      <c r="S214" s="235"/>
      <c r="T214" s="235"/>
      <c r="U214" s="235"/>
      <c r="V214" s="235"/>
    </row>
    <row r="215" spans="2:23" x14ac:dyDescent="0.2">
      <c r="B215" s="20"/>
      <c r="C215" s="20"/>
      <c r="D215" s="124"/>
      <c r="E215" s="124"/>
      <c r="F215" s="20"/>
      <c r="G215" s="20"/>
      <c r="H215" s="20"/>
      <c r="I215" s="64"/>
    </row>
    <row r="216" spans="2:23" ht="123" customHeight="1" x14ac:dyDescent="0.2"/>
    <row r="217" spans="2:23" ht="15.75" x14ac:dyDescent="0.25">
      <c r="B217" s="30"/>
      <c r="C217" s="34"/>
      <c r="D217" s="34"/>
      <c r="E217" s="192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</row>
    <row r="218" spans="2:23" x14ac:dyDescent="0.2">
      <c r="B218" s="30"/>
      <c r="C218" s="34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</row>
    <row r="219" spans="2:23" ht="20.100000000000001" customHeight="1" thickBot="1" x14ac:dyDescent="0.25">
      <c r="B219" s="554" t="s">
        <v>183</v>
      </c>
      <c r="C219" s="554"/>
      <c r="D219" s="554"/>
      <c r="E219" s="554"/>
      <c r="F219" s="554"/>
      <c r="G219" s="554"/>
      <c r="H219" s="554"/>
      <c r="I219" s="554"/>
      <c r="J219" s="554"/>
      <c r="K219" s="554"/>
      <c r="L219" s="554"/>
      <c r="M219" s="554"/>
      <c r="N219" s="554"/>
      <c r="O219" s="554"/>
      <c r="P219" s="554"/>
      <c r="Q219" s="554"/>
      <c r="R219" s="554"/>
      <c r="S219" s="554"/>
      <c r="T219" s="554"/>
      <c r="U219" s="554"/>
      <c r="V219" s="554"/>
      <c r="W219" s="554"/>
    </row>
    <row r="220" spans="2:23" ht="19.5" thickBot="1" x14ac:dyDescent="0.3">
      <c r="B220" s="564" t="s">
        <v>138</v>
      </c>
      <c r="C220" s="565"/>
      <c r="D220" s="566" t="s">
        <v>139</v>
      </c>
      <c r="E220" s="566"/>
      <c r="F220" s="566"/>
      <c r="G220" s="566"/>
      <c r="H220" s="566" t="s">
        <v>140</v>
      </c>
      <c r="I220" s="566"/>
      <c r="J220" s="566"/>
      <c r="K220" s="566"/>
      <c r="L220" s="566"/>
      <c r="M220" s="566"/>
      <c r="N220" s="566" t="s">
        <v>141</v>
      </c>
      <c r="O220" s="566"/>
      <c r="P220" s="566"/>
      <c r="Q220" s="566"/>
      <c r="R220" s="566"/>
      <c r="S220" s="566"/>
      <c r="T220" s="566"/>
      <c r="U220" s="566"/>
      <c r="V220" s="566"/>
      <c r="W220" s="567"/>
    </row>
    <row r="221" spans="2:23" ht="219.95" customHeight="1" thickTop="1" x14ac:dyDescent="0.2">
      <c r="B221" s="574" t="s">
        <v>124</v>
      </c>
      <c r="C221" s="575"/>
      <c r="D221" s="575" t="s">
        <v>124</v>
      </c>
      <c r="E221" s="575"/>
      <c r="F221" s="575"/>
      <c r="G221" s="575"/>
      <c r="H221" s="575" t="s">
        <v>124</v>
      </c>
      <c r="I221" s="575"/>
      <c r="J221" s="575"/>
      <c r="K221" s="575"/>
      <c r="L221" s="575"/>
      <c r="M221" s="575"/>
      <c r="N221" s="576" t="s">
        <v>124</v>
      </c>
      <c r="O221" s="577"/>
      <c r="P221" s="577"/>
      <c r="Q221" s="577"/>
      <c r="R221" s="577"/>
      <c r="S221" s="577"/>
      <c r="T221" s="577"/>
      <c r="U221" s="577"/>
      <c r="V221" s="577"/>
      <c r="W221" s="578"/>
    </row>
    <row r="222" spans="2:23" ht="48" customHeight="1" thickBot="1" x14ac:dyDescent="0.25">
      <c r="B222" s="164" t="s">
        <v>123</v>
      </c>
      <c r="C222" s="153"/>
      <c r="D222" s="571"/>
      <c r="E222" s="572"/>
      <c r="F222" s="572"/>
      <c r="G222" s="573"/>
      <c r="H222" s="571"/>
      <c r="I222" s="572"/>
      <c r="J222" s="572"/>
      <c r="K222" s="572"/>
      <c r="L222" s="572"/>
      <c r="M222" s="573"/>
      <c r="N222" s="568"/>
      <c r="O222" s="569"/>
      <c r="P222" s="569"/>
      <c r="Q222" s="569"/>
      <c r="R222" s="569"/>
      <c r="S222" s="569"/>
      <c r="T222" s="569"/>
      <c r="U222" s="569"/>
      <c r="V222" s="569"/>
      <c r="W222" s="570"/>
    </row>
    <row r="223" spans="2:23" ht="36.950000000000003" customHeight="1" x14ac:dyDescent="0.2">
      <c r="B223" s="30"/>
      <c r="C223" s="34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</row>
    <row r="224" spans="2:23" ht="20.100000000000001" customHeight="1" thickBot="1" x14ac:dyDescent="0.25">
      <c r="B224" s="554" t="s">
        <v>184</v>
      </c>
      <c r="C224" s="554"/>
      <c r="D224" s="554"/>
      <c r="E224" s="554"/>
      <c r="F224" s="554"/>
      <c r="G224" s="554"/>
      <c r="H224" s="554"/>
      <c r="I224" s="554"/>
      <c r="J224" s="554"/>
      <c r="K224" s="554"/>
      <c r="L224" s="554"/>
      <c r="M224" s="554"/>
      <c r="N224" s="554"/>
      <c r="O224" s="554"/>
      <c r="P224" s="554"/>
      <c r="Q224" s="554"/>
      <c r="R224" s="554"/>
      <c r="S224" s="554"/>
      <c r="T224" s="554"/>
      <c r="U224" s="554"/>
      <c r="V224" s="554"/>
      <c r="W224" s="554"/>
    </row>
    <row r="225" spans="2:23" ht="20.100000000000001" customHeight="1" thickBot="1" x14ac:dyDescent="0.3">
      <c r="B225" s="564" t="s">
        <v>138</v>
      </c>
      <c r="C225" s="565"/>
      <c r="D225" s="566" t="s">
        <v>139</v>
      </c>
      <c r="E225" s="566"/>
      <c r="F225" s="566"/>
      <c r="G225" s="566"/>
      <c r="H225" s="566" t="s">
        <v>140</v>
      </c>
      <c r="I225" s="566"/>
      <c r="J225" s="566"/>
      <c r="K225" s="566"/>
      <c r="L225" s="566"/>
      <c r="M225" s="566"/>
      <c r="N225" s="566" t="s">
        <v>141</v>
      </c>
      <c r="O225" s="566"/>
      <c r="P225" s="566"/>
      <c r="Q225" s="566"/>
      <c r="R225" s="566"/>
      <c r="S225" s="566"/>
      <c r="T225" s="566"/>
      <c r="U225" s="566"/>
      <c r="V225" s="566"/>
      <c r="W225" s="567"/>
    </row>
    <row r="226" spans="2:23" ht="219.95" customHeight="1" thickTop="1" x14ac:dyDescent="0.2">
      <c r="B226" s="574" t="s">
        <v>124</v>
      </c>
      <c r="C226" s="575"/>
      <c r="D226" s="575" t="s">
        <v>124</v>
      </c>
      <c r="E226" s="575"/>
      <c r="F226" s="575"/>
      <c r="G226" s="575"/>
      <c r="H226" s="575" t="s">
        <v>124</v>
      </c>
      <c r="I226" s="575"/>
      <c r="J226" s="575"/>
      <c r="K226" s="575"/>
      <c r="L226" s="575"/>
      <c r="M226" s="575"/>
      <c r="N226" s="576" t="s">
        <v>124</v>
      </c>
      <c r="O226" s="577"/>
      <c r="P226" s="577"/>
      <c r="Q226" s="577"/>
      <c r="R226" s="577"/>
      <c r="S226" s="577"/>
      <c r="T226" s="577"/>
      <c r="U226" s="577"/>
      <c r="V226" s="577"/>
      <c r="W226" s="578"/>
    </row>
    <row r="227" spans="2:23" ht="48" customHeight="1" thickBot="1" x14ac:dyDescent="0.25">
      <c r="B227" s="164" t="s">
        <v>123</v>
      </c>
      <c r="C227" s="153"/>
      <c r="D227" s="571"/>
      <c r="E227" s="572"/>
      <c r="F227" s="572"/>
      <c r="G227" s="573"/>
      <c r="H227" s="571"/>
      <c r="I227" s="572"/>
      <c r="J227" s="572"/>
      <c r="K227" s="572"/>
      <c r="L227" s="572"/>
      <c r="M227" s="573"/>
      <c r="N227" s="568"/>
      <c r="O227" s="569"/>
      <c r="P227" s="569"/>
      <c r="Q227" s="569"/>
      <c r="R227" s="569"/>
      <c r="S227" s="569"/>
      <c r="T227" s="569"/>
      <c r="U227" s="569"/>
      <c r="V227" s="569"/>
      <c r="W227" s="570"/>
    </row>
    <row r="228" spans="2:23" ht="56.1" customHeight="1" x14ac:dyDescent="0.2">
      <c r="B228" s="30"/>
      <c r="C228" s="34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</row>
    <row r="229" spans="2:23" ht="20.100000000000001" customHeight="1" thickBot="1" x14ac:dyDescent="0.25">
      <c r="B229" s="554" t="s">
        <v>185</v>
      </c>
      <c r="C229" s="554"/>
      <c r="D229" s="554"/>
      <c r="E229" s="554"/>
      <c r="F229" s="554"/>
      <c r="G229" s="554"/>
      <c r="H229" s="554"/>
      <c r="I229" s="554"/>
      <c r="J229" s="554"/>
      <c r="K229" s="554"/>
      <c r="L229" s="554"/>
      <c r="M229" s="554"/>
      <c r="N229" s="554"/>
      <c r="O229" s="554"/>
      <c r="P229" s="554"/>
      <c r="Q229" s="554"/>
      <c r="R229" s="554"/>
      <c r="S229" s="554"/>
      <c r="T229" s="554"/>
      <c r="U229" s="554"/>
      <c r="V229" s="554"/>
      <c r="W229" s="554"/>
    </row>
    <row r="230" spans="2:23" ht="20.100000000000001" customHeight="1" thickBot="1" x14ac:dyDescent="0.3">
      <c r="B230" s="564" t="s">
        <v>138</v>
      </c>
      <c r="C230" s="565"/>
      <c r="D230" s="566" t="s">
        <v>139</v>
      </c>
      <c r="E230" s="566"/>
      <c r="F230" s="566"/>
      <c r="G230" s="566"/>
      <c r="H230" s="566" t="s">
        <v>140</v>
      </c>
      <c r="I230" s="566"/>
      <c r="J230" s="566"/>
      <c r="K230" s="566"/>
      <c r="L230" s="566"/>
      <c r="M230" s="566"/>
      <c r="N230" s="566" t="s">
        <v>141</v>
      </c>
      <c r="O230" s="566"/>
      <c r="P230" s="566"/>
      <c r="Q230" s="566"/>
      <c r="R230" s="566"/>
      <c r="S230" s="566"/>
      <c r="T230" s="566"/>
      <c r="U230" s="566"/>
      <c r="V230" s="566"/>
      <c r="W230" s="567"/>
    </row>
    <row r="231" spans="2:23" ht="219.95" customHeight="1" thickTop="1" x14ac:dyDescent="0.2">
      <c r="B231" s="574" t="s">
        <v>124</v>
      </c>
      <c r="C231" s="575"/>
      <c r="D231" s="575" t="s">
        <v>124</v>
      </c>
      <c r="E231" s="575"/>
      <c r="F231" s="575"/>
      <c r="G231" s="575"/>
      <c r="H231" s="575" t="s">
        <v>124</v>
      </c>
      <c r="I231" s="575"/>
      <c r="J231" s="575"/>
      <c r="K231" s="575"/>
      <c r="L231" s="575"/>
      <c r="M231" s="575"/>
      <c r="N231" s="576" t="s">
        <v>124</v>
      </c>
      <c r="O231" s="577"/>
      <c r="P231" s="577"/>
      <c r="Q231" s="577"/>
      <c r="R231" s="577"/>
      <c r="S231" s="577"/>
      <c r="T231" s="577"/>
      <c r="U231" s="577"/>
      <c r="V231" s="577"/>
      <c r="W231" s="578"/>
    </row>
    <row r="232" spans="2:23" ht="48" customHeight="1" thickBot="1" x14ac:dyDescent="0.25">
      <c r="B232" s="164" t="s">
        <v>123</v>
      </c>
      <c r="C232" s="153"/>
      <c r="D232" s="571"/>
      <c r="E232" s="572"/>
      <c r="F232" s="572"/>
      <c r="G232" s="573"/>
      <c r="H232" s="571"/>
      <c r="I232" s="572"/>
      <c r="J232" s="572"/>
      <c r="K232" s="572"/>
      <c r="L232" s="572"/>
      <c r="M232" s="573"/>
      <c r="N232" s="568"/>
      <c r="O232" s="569"/>
      <c r="P232" s="569"/>
      <c r="Q232" s="569"/>
      <c r="R232" s="569"/>
      <c r="S232" s="569"/>
      <c r="T232" s="569"/>
      <c r="U232" s="569"/>
      <c r="V232" s="569"/>
      <c r="W232" s="570"/>
    </row>
    <row r="233" spans="2:23" ht="15.95" customHeight="1" x14ac:dyDescent="0.2">
      <c r="B233" s="30"/>
      <c r="C233" s="34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</row>
    <row r="235" spans="2:23" ht="20.100000000000001" customHeight="1" thickBot="1" x14ac:dyDescent="0.25">
      <c r="B235" s="554" t="s">
        <v>186</v>
      </c>
      <c r="C235" s="554"/>
      <c r="D235" s="554"/>
      <c r="E235" s="554"/>
      <c r="F235" s="554"/>
      <c r="G235" s="554"/>
      <c r="H235" s="554"/>
      <c r="I235" s="554"/>
      <c r="J235" s="554"/>
      <c r="K235" s="554"/>
      <c r="L235" s="554"/>
      <c r="M235" s="554"/>
      <c r="N235" s="554"/>
      <c r="O235" s="554"/>
      <c r="P235" s="554"/>
      <c r="Q235" s="554"/>
      <c r="R235" s="554"/>
      <c r="S235" s="554"/>
      <c r="T235" s="554"/>
      <c r="U235" s="554"/>
      <c r="V235" s="554"/>
      <c r="W235" s="554"/>
    </row>
    <row r="236" spans="2:23" ht="20.100000000000001" customHeight="1" thickBot="1" x14ac:dyDescent="0.3">
      <c r="B236" s="564" t="s">
        <v>138</v>
      </c>
      <c r="C236" s="565"/>
      <c r="D236" s="566" t="s">
        <v>139</v>
      </c>
      <c r="E236" s="566"/>
      <c r="F236" s="566"/>
      <c r="G236" s="566"/>
      <c r="H236" s="566" t="s">
        <v>140</v>
      </c>
      <c r="I236" s="566"/>
      <c r="J236" s="566"/>
      <c r="K236" s="566"/>
      <c r="L236" s="566"/>
      <c r="M236" s="566"/>
      <c r="N236" s="566" t="s">
        <v>141</v>
      </c>
      <c r="O236" s="566"/>
      <c r="P236" s="566"/>
      <c r="Q236" s="566"/>
      <c r="R236" s="566"/>
      <c r="S236" s="566"/>
      <c r="T236" s="566"/>
      <c r="U236" s="566"/>
      <c r="V236" s="566"/>
      <c r="W236" s="567"/>
    </row>
    <row r="237" spans="2:23" ht="219.95" customHeight="1" thickTop="1" x14ac:dyDescent="0.2">
      <c r="B237" s="574" t="s">
        <v>142</v>
      </c>
      <c r="C237" s="575"/>
      <c r="D237" s="575" t="s">
        <v>142</v>
      </c>
      <c r="E237" s="575"/>
      <c r="F237" s="575"/>
      <c r="G237" s="575"/>
      <c r="H237" s="575" t="s">
        <v>142</v>
      </c>
      <c r="I237" s="575"/>
      <c r="J237" s="575"/>
      <c r="K237" s="575"/>
      <c r="L237" s="575"/>
      <c r="M237" s="575"/>
      <c r="N237" s="576" t="s">
        <v>142</v>
      </c>
      <c r="O237" s="577"/>
      <c r="P237" s="577"/>
      <c r="Q237" s="577"/>
      <c r="R237" s="577"/>
      <c r="S237" s="577"/>
      <c r="T237" s="577"/>
      <c r="U237" s="577"/>
      <c r="V237" s="577"/>
      <c r="W237" s="578"/>
    </row>
    <row r="238" spans="2:23" ht="48" customHeight="1" thickBot="1" x14ac:dyDescent="0.25">
      <c r="B238" s="164" t="s">
        <v>123</v>
      </c>
      <c r="C238" s="153"/>
      <c r="D238" s="571"/>
      <c r="E238" s="572"/>
      <c r="F238" s="572"/>
      <c r="G238" s="573"/>
      <c r="H238" s="571"/>
      <c r="I238" s="572"/>
      <c r="J238" s="572"/>
      <c r="K238" s="572"/>
      <c r="L238" s="572"/>
      <c r="M238" s="573"/>
      <c r="N238" s="568"/>
      <c r="O238" s="569"/>
      <c r="P238" s="569"/>
      <c r="Q238" s="569"/>
      <c r="R238" s="569"/>
      <c r="S238" s="569"/>
      <c r="T238" s="569"/>
      <c r="U238" s="569"/>
      <c r="V238" s="569"/>
      <c r="W238" s="570"/>
    </row>
    <row r="240" spans="2:23" ht="20.100000000000001" customHeight="1" thickBot="1" x14ac:dyDescent="0.25">
      <c r="B240" s="554" t="s">
        <v>187</v>
      </c>
      <c r="C240" s="554"/>
      <c r="D240" s="554"/>
      <c r="E240" s="554"/>
      <c r="F240" s="554"/>
      <c r="G240" s="554"/>
      <c r="H240" s="554"/>
      <c r="I240" s="554"/>
      <c r="J240" s="554"/>
      <c r="K240" s="554"/>
      <c r="L240" s="554"/>
      <c r="M240" s="554"/>
      <c r="N240" s="554"/>
      <c r="O240" s="554"/>
      <c r="P240" s="554"/>
      <c r="Q240" s="554"/>
      <c r="R240" s="554"/>
      <c r="S240" s="554"/>
      <c r="T240" s="554"/>
      <c r="U240" s="554"/>
      <c r="V240" s="554"/>
      <c r="W240" s="554"/>
    </row>
    <row r="241" spans="2:23" ht="20.100000000000001" customHeight="1" thickBot="1" x14ac:dyDescent="0.3">
      <c r="B241" s="564" t="s">
        <v>138</v>
      </c>
      <c r="C241" s="565"/>
      <c r="D241" s="566" t="s">
        <v>139</v>
      </c>
      <c r="E241" s="566"/>
      <c r="F241" s="566"/>
      <c r="G241" s="566"/>
      <c r="H241" s="566" t="s">
        <v>140</v>
      </c>
      <c r="I241" s="566"/>
      <c r="J241" s="566"/>
      <c r="K241" s="566"/>
      <c r="L241" s="566"/>
      <c r="M241" s="566"/>
      <c r="N241" s="566" t="s">
        <v>141</v>
      </c>
      <c r="O241" s="566"/>
      <c r="P241" s="566"/>
      <c r="Q241" s="566"/>
      <c r="R241" s="566"/>
      <c r="S241" s="566"/>
      <c r="T241" s="566"/>
      <c r="U241" s="566"/>
      <c r="V241" s="566"/>
      <c r="W241" s="567"/>
    </row>
    <row r="242" spans="2:23" ht="219.95" customHeight="1" thickTop="1" x14ac:dyDescent="0.2">
      <c r="B242" s="574" t="s">
        <v>142</v>
      </c>
      <c r="C242" s="575"/>
      <c r="D242" s="575" t="s">
        <v>142</v>
      </c>
      <c r="E242" s="575"/>
      <c r="F242" s="575"/>
      <c r="G242" s="575"/>
      <c r="H242" s="575" t="s">
        <v>142</v>
      </c>
      <c r="I242" s="575"/>
      <c r="J242" s="575"/>
      <c r="K242" s="575"/>
      <c r="L242" s="575"/>
      <c r="M242" s="575"/>
      <c r="N242" s="576" t="s">
        <v>142</v>
      </c>
      <c r="O242" s="577"/>
      <c r="P242" s="577"/>
      <c r="Q242" s="577"/>
      <c r="R242" s="577"/>
      <c r="S242" s="577"/>
      <c r="T242" s="577"/>
      <c r="U242" s="577"/>
      <c r="V242" s="577"/>
      <c r="W242" s="578"/>
    </row>
    <row r="243" spans="2:23" ht="48" customHeight="1" thickBot="1" x14ac:dyDescent="0.25">
      <c r="B243" s="164" t="s">
        <v>123</v>
      </c>
      <c r="C243" s="153"/>
      <c r="D243" s="571"/>
      <c r="E243" s="572"/>
      <c r="F243" s="572"/>
      <c r="G243" s="573"/>
      <c r="H243" s="571"/>
      <c r="I243" s="572"/>
      <c r="J243" s="572"/>
      <c r="K243" s="572"/>
      <c r="L243" s="572"/>
      <c r="M243" s="573"/>
      <c r="N243" s="568"/>
      <c r="O243" s="569"/>
      <c r="P243" s="569"/>
      <c r="Q243" s="569"/>
      <c r="R243" s="569"/>
      <c r="S243" s="569"/>
      <c r="T243" s="569"/>
      <c r="U243" s="569"/>
      <c r="V243" s="569"/>
      <c r="W243" s="570"/>
    </row>
    <row r="245" spans="2:23" ht="20.100000000000001" customHeight="1" thickBot="1" x14ac:dyDescent="0.25">
      <c r="B245" s="554" t="s">
        <v>188</v>
      </c>
      <c r="C245" s="554"/>
      <c r="D245" s="554"/>
      <c r="E245" s="554"/>
      <c r="F245" s="554"/>
      <c r="G245" s="554"/>
      <c r="H245" s="554"/>
      <c r="I245" s="554"/>
      <c r="J245" s="554"/>
      <c r="K245" s="554"/>
      <c r="L245" s="554"/>
      <c r="M245" s="554"/>
      <c r="N245" s="554"/>
      <c r="O245" s="554"/>
      <c r="P245" s="554"/>
      <c r="Q245" s="554"/>
      <c r="R245" s="554"/>
      <c r="S245" s="554"/>
      <c r="T245" s="554"/>
      <c r="U245" s="554"/>
      <c r="V245" s="554"/>
      <c r="W245" s="554"/>
    </row>
    <row r="246" spans="2:23" ht="20.100000000000001" customHeight="1" thickBot="1" x14ac:dyDescent="0.3">
      <c r="B246" s="564" t="s">
        <v>138</v>
      </c>
      <c r="C246" s="565"/>
      <c r="D246" s="566" t="s">
        <v>139</v>
      </c>
      <c r="E246" s="566"/>
      <c r="F246" s="566"/>
      <c r="G246" s="566"/>
      <c r="H246" s="566" t="s">
        <v>140</v>
      </c>
      <c r="I246" s="566"/>
      <c r="J246" s="566"/>
      <c r="K246" s="566"/>
      <c r="L246" s="566"/>
      <c r="M246" s="566"/>
      <c r="N246" s="566" t="s">
        <v>141</v>
      </c>
      <c r="O246" s="566"/>
      <c r="P246" s="566"/>
      <c r="Q246" s="566"/>
      <c r="R246" s="566"/>
      <c r="S246" s="566"/>
      <c r="T246" s="566"/>
      <c r="U246" s="566"/>
      <c r="V246" s="566"/>
      <c r="W246" s="567"/>
    </row>
    <row r="247" spans="2:23" ht="219.95" customHeight="1" thickTop="1" x14ac:dyDescent="0.2">
      <c r="B247" s="574" t="s">
        <v>143</v>
      </c>
      <c r="C247" s="575"/>
      <c r="D247" s="575" t="s">
        <v>143</v>
      </c>
      <c r="E247" s="575"/>
      <c r="F247" s="575"/>
      <c r="G247" s="575"/>
      <c r="H247" s="575" t="s">
        <v>143</v>
      </c>
      <c r="I247" s="575"/>
      <c r="J247" s="575"/>
      <c r="K247" s="575"/>
      <c r="L247" s="575"/>
      <c r="M247" s="575"/>
      <c r="N247" s="576" t="s">
        <v>143</v>
      </c>
      <c r="O247" s="577"/>
      <c r="P247" s="577"/>
      <c r="Q247" s="577"/>
      <c r="R247" s="577"/>
      <c r="S247" s="577"/>
      <c r="T247" s="577"/>
      <c r="U247" s="577"/>
      <c r="V247" s="577"/>
      <c r="W247" s="578"/>
    </row>
    <row r="248" spans="2:23" ht="48" customHeight="1" thickBot="1" x14ac:dyDescent="0.25">
      <c r="B248" s="164" t="s">
        <v>123</v>
      </c>
      <c r="C248" s="153"/>
      <c r="D248" s="571"/>
      <c r="E248" s="572"/>
      <c r="F248" s="572"/>
      <c r="G248" s="573"/>
      <c r="H248" s="571"/>
      <c r="I248" s="572"/>
      <c r="J248" s="572"/>
      <c r="K248" s="572"/>
      <c r="L248" s="572"/>
      <c r="M248" s="573"/>
      <c r="N248" s="568"/>
      <c r="O248" s="569"/>
      <c r="P248" s="569"/>
      <c r="Q248" s="569"/>
      <c r="R248" s="569"/>
      <c r="S248" s="569"/>
      <c r="T248" s="569"/>
      <c r="U248" s="569"/>
      <c r="V248" s="569"/>
      <c r="W248" s="570"/>
    </row>
    <row r="250" spans="2:23" ht="20.100000000000001" customHeight="1" thickBot="1" x14ac:dyDescent="0.25">
      <c r="B250" s="554" t="s">
        <v>189</v>
      </c>
      <c r="C250" s="554"/>
      <c r="D250" s="554"/>
      <c r="E250" s="554"/>
      <c r="F250" s="554"/>
      <c r="G250" s="554"/>
      <c r="H250" s="554"/>
      <c r="I250" s="554"/>
      <c r="J250" s="554"/>
      <c r="K250" s="554"/>
      <c r="L250" s="554"/>
      <c r="M250" s="554"/>
      <c r="N250" s="554"/>
      <c r="O250" s="554"/>
      <c r="P250" s="554"/>
      <c r="Q250" s="554"/>
      <c r="R250" s="554"/>
      <c r="S250" s="554"/>
      <c r="T250" s="554"/>
      <c r="U250" s="554"/>
      <c r="V250" s="554"/>
      <c r="W250" s="554"/>
    </row>
    <row r="251" spans="2:23" ht="20.100000000000001" customHeight="1" thickBot="1" x14ac:dyDescent="0.3">
      <c r="B251" s="564" t="s">
        <v>138</v>
      </c>
      <c r="C251" s="565"/>
      <c r="D251" s="566" t="s">
        <v>139</v>
      </c>
      <c r="E251" s="566"/>
      <c r="F251" s="566"/>
      <c r="G251" s="566"/>
      <c r="H251" s="566" t="s">
        <v>140</v>
      </c>
      <c r="I251" s="566"/>
      <c r="J251" s="566"/>
      <c r="K251" s="566"/>
      <c r="L251" s="566"/>
      <c r="M251" s="566"/>
      <c r="N251" s="566" t="s">
        <v>141</v>
      </c>
      <c r="O251" s="566"/>
      <c r="P251" s="566"/>
      <c r="Q251" s="566"/>
      <c r="R251" s="566"/>
      <c r="S251" s="566"/>
      <c r="T251" s="566"/>
      <c r="U251" s="566"/>
      <c r="V251" s="566"/>
      <c r="W251" s="567"/>
    </row>
    <row r="252" spans="2:23" ht="219.95" customHeight="1" thickTop="1" x14ac:dyDescent="0.2">
      <c r="B252" s="574" t="s">
        <v>142</v>
      </c>
      <c r="C252" s="575"/>
      <c r="D252" s="575" t="s">
        <v>142</v>
      </c>
      <c r="E252" s="575"/>
      <c r="F252" s="575"/>
      <c r="G252" s="575"/>
      <c r="H252" s="575" t="s">
        <v>142</v>
      </c>
      <c r="I252" s="575"/>
      <c r="J252" s="575"/>
      <c r="K252" s="575"/>
      <c r="L252" s="575"/>
      <c r="M252" s="575"/>
      <c r="N252" s="576" t="s">
        <v>142</v>
      </c>
      <c r="O252" s="577"/>
      <c r="P252" s="577"/>
      <c r="Q252" s="577"/>
      <c r="R252" s="577"/>
      <c r="S252" s="577"/>
      <c r="T252" s="577"/>
      <c r="U252" s="577"/>
      <c r="V252" s="577"/>
      <c r="W252" s="578"/>
    </row>
    <row r="253" spans="2:23" ht="48" customHeight="1" thickBot="1" x14ac:dyDescent="0.25">
      <c r="B253" s="164" t="s">
        <v>123</v>
      </c>
      <c r="C253" s="153"/>
      <c r="D253" s="571"/>
      <c r="E253" s="572"/>
      <c r="F253" s="572"/>
      <c r="G253" s="573"/>
      <c r="H253" s="571"/>
      <c r="I253" s="572"/>
      <c r="J253" s="572"/>
      <c r="K253" s="572"/>
      <c r="L253" s="572"/>
      <c r="M253" s="573"/>
      <c r="N253" s="568"/>
      <c r="O253" s="569"/>
      <c r="P253" s="569"/>
      <c r="Q253" s="569"/>
      <c r="R253" s="569"/>
      <c r="S253" s="569"/>
      <c r="T253" s="569"/>
      <c r="U253" s="569"/>
      <c r="V253" s="569"/>
      <c r="W253" s="570"/>
    </row>
    <row r="255" spans="2:23" ht="20.100000000000001" customHeight="1" thickBot="1" x14ac:dyDescent="0.25">
      <c r="B255" s="554" t="s">
        <v>190</v>
      </c>
      <c r="C255" s="554"/>
      <c r="D255" s="554"/>
      <c r="E255" s="554"/>
      <c r="F255" s="554"/>
      <c r="G255" s="554"/>
      <c r="H255" s="554"/>
      <c r="I255" s="554"/>
      <c r="J255" s="554"/>
      <c r="K255" s="554"/>
      <c r="L255" s="554"/>
      <c r="M255" s="554"/>
      <c r="N255" s="554"/>
      <c r="O255" s="554"/>
      <c r="P255" s="554"/>
      <c r="Q255" s="554"/>
      <c r="R255" s="554"/>
      <c r="S255" s="554"/>
      <c r="T255" s="554"/>
      <c r="U255" s="554"/>
      <c r="V255" s="554"/>
      <c r="W255" s="554"/>
    </row>
    <row r="256" spans="2:23" ht="20.100000000000001" customHeight="1" thickBot="1" x14ac:dyDescent="0.3">
      <c r="B256" s="564" t="s">
        <v>138</v>
      </c>
      <c r="C256" s="565"/>
      <c r="D256" s="566" t="s">
        <v>139</v>
      </c>
      <c r="E256" s="566"/>
      <c r="F256" s="566"/>
      <c r="G256" s="566"/>
      <c r="H256" s="566" t="s">
        <v>140</v>
      </c>
      <c r="I256" s="566"/>
      <c r="J256" s="566"/>
      <c r="K256" s="566"/>
      <c r="L256" s="566"/>
      <c r="M256" s="566"/>
      <c r="N256" s="566" t="s">
        <v>141</v>
      </c>
      <c r="O256" s="566"/>
      <c r="P256" s="566"/>
      <c r="Q256" s="566"/>
      <c r="R256" s="566"/>
      <c r="S256" s="566"/>
      <c r="T256" s="566"/>
      <c r="U256" s="566"/>
      <c r="V256" s="566"/>
      <c r="W256" s="567"/>
    </row>
    <row r="257" spans="2:23" ht="219.95" customHeight="1" thickTop="1" x14ac:dyDescent="0.2">
      <c r="B257" s="574" t="s">
        <v>142</v>
      </c>
      <c r="C257" s="575"/>
      <c r="D257" s="575" t="s">
        <v>142</v>
      </c>
      <c r="E257" s="575"/>
      <c r="F257" s="575"/>
      <c r="G257" s="575"/>
      <c r="H257" s="575" t="s">
        <v>142</v>
      </c>
      <c r="I257" s="575"/>
      <c r="J257" s="575"/>
      <c r="K257" s="575"/>
      <c r="L257" s="575"/>
      <c r="M257" s="575"/>
      <c r="N257" s="576" t="s">
        <v>142</v>
      </c>
      <c r="O257" s="577"/>
      <c r="P257" s="577"/>
      <c r="Q257" s="577"/>
      <c r="R257" s="577"/>
      <c r="S257" s="577"/>
      <c r="T257" s="577"/>
      <c r="U257" s="577"/>
      <c r="V257" s="577"/>
      <c r="W257" s="578"/>
    </row>
    <row r="258" spans="2:23" ht="48" customHeight="1" thickBot="1" x14ac:dyDescent="0.25">
      <c r="B258" s="164" t="s">
        <v>123</v>
      </c>
      <c r="C258" s="153"/>
      <c r="D258" s="571"/>
      <c r="E258" s="572"/>
      <c r="F258" s="572"/>
      <c r="G258" s="573"/>
      <c r="H258" s="571"/>
      <c r="I258" s="572"/>
      <c r="J258" s="572"/>
      <c r="K258" s="572"/>
      <c r="L258" s="572"/>
      <c r="M258" s="573"/>
      <c r="N258" s="568"/>
      <c r="O258" s="569"/>
      <c r="P258" s="569"/>
      <c r="Q258" s="569"/>
      <c r="R258" s="569"/>
      <c r="S258" s="569"/>
      <c r="T258" s="569"/>
      <c r="U258" s="569"/>
      <c r="V258" s="569"/>
      <c r="W258" s="570"/>
    </row>
  </sheetData>
  <mergeCells count="120">
    <mergeCell ref="C8:D8"/>
    <mergeCell ref="N227:W227"/>
    <mergeCell ref="H227:M227"/>
    <mergeCell ref="C2:E2"/>
    <mergeCell ref="C3:E3"/>
    <mergeCell ref="B29:B31"/>
    <mergeCell ref="B32:B36"/>
    <mergeCell ref="B224:W224"/>
    <mergeCell ref="B225:C225"/>
    <mergeCell ref="D225:G225"/>
    <mergeCell ref="H225:M225"/>
    <mergeCell ref="N225:W225"/>
    <mergeCell ref="N220:W220"/>
    <mergeCell ref="N222:W222"/>
    <mergeCell ref="H222:M222"/>
    <mergeCell ref="D222:G222"/>
    <mergeCell ref="B98:F98"/>
    <mergeCell ref="B41:F41"/>
    <mergeCell ref="B226:C226"/>
    <mergeCell ref="B221:C221"/>
    <mergeCell ref="B219:W219"/>
    <mergeCell ref="B220:C220"/>
    <mergeCell ref="D220:G220"/>
    <mergeCell ref="H220:M220"/>
    <mergeCell ref="B230:C230"/>
    <mergeCell ref="D230:G230"/>
    <mergeCell ref="H236:M236"/>
    <mergeCell ref="N236:W236"/>
    <mergeCell ref="B235:W235"/>
    <mergeCell ref="D237:G237"/>
    <mergeCell ref="D246:G246"/>
    <mergeCell ref="H246:M246"/>
    <mergeCell ref="N246:W246"/>
    <mergeCell ref="N231:W231"/>
    <mergeCell ref="B240:W240"/>
    <mergeCell ref="D221:G221"/>
    <mergeCell ref="H221:M221"/>
    <mergeCell ref="N221:W221"/>
    <mergeCell ref="B257:C257"/>
    <mergeCell ref="D257:G257"/>
    <mergeCell ref="H257:M257"/>
    <mergeCell ref="N257:W257"/>
    <mergeCell ref="B255:W255"/>
    <mergeCell ref="B256:C256"/>
    <mergeCell ref="D256:G256"/>
    <mergeCell ref="H256:M256"/>
    <mergeCell ref="N256:W256"/>
    <mergeCell ref="B252:C252"/>
    <mergeCell ref="D252:G252"/>
    <mergeCell ref="H252:M252"/>
    <mergeCell ref="B242:C242"/>
    <mergeCell ref="D242:G242"/>
    <mergeCell ref="H242:M242"/>
    <mergeCell ref="N242:W242"/>
    <mergeCell ref="D226:G226"/>
    <mergeCell ref="H226:M226"/>
    <mergeCell ref="N226:W226"/>
    <mergeCell ref="B236:C236"/>
    <mergeCell ref="D236:G236"/>
    <mergeCell ref="N258:W258"/>
    <mergeCell ref="H258:M258"/>
    <mergeCell ref="D258:G258"/>
    <mergeCell ref="N243:W243"/>
    <mergeCell ref="H243:M243"/>
    <mergeCell ref="D243:G243"/>
    <mergeCell ref="N248:W248"/>
    <mergeCell ref="H248:M248"/>
    <mergeCell ref="D248:G248"/>
    <mergeCell ref="N252:W252"/>
    <mergeCell ref="B250:W250"/>
    <mergeCell ref="B251:C251"/>
    <mergeCell ref="D251:G251"/>
    <mergeCell ref="H251:M251"/>
    <mergeCell ref="N251:W251"/>
    <mergeCell ref="B247:C247"/>
    <mergeCell ref="D247:G247"/>
    <mergeCell ref="H247:M247"/>
    <mergeCell ref="N247:W247"/>
    <mergeCell ref="B245:W245"/>
    <mergeCell ref="B246:C246"/>
    <mergeCell ref="N253:W253"/>
    <mergeCell ref="H253:M253"/>
    <mergeCell ref="D253:G253"/>
    <mergeCell ref="B20:B23"/>
    <mergeCell ref="B24:B28"/>
    <mergeCell ref="L174:L175"/>
    <mergeCell ref="L78:L79"/>
    <mergeCell ref="L99:L100"/>
    <mergeCell ref="K77:T77"/>
    <mergeCell ref="K98:T98"/>
    <mergeCell ref="M99:Q99"/>
    <mergeCell ref="B123:E123"/>
    <mergeCell ref="B149:F149"/>
    <mergeCell ref="L42:L43"/>
    <mergeCell ref="M174:Q174"/>
    <mergeCell ref="J173:T173"/>
    <mergeCell ref="J197:T197"/>
    <mergeCell ref="B73:F73"/>
    <mergeCell ref="B172:F172"/>
    <mergeCell ref="B196:F196"/>
    <mergeCell ref="B241:C241"/>
    <mergeCell ref="N241:W241"/>
    <mergeCell ref="N238:W238"/>
    <mergeCell ref="H238:M238"/>
    <mergeCell ref="D238:G238"/>
    <mergeCell ref="D241:G241"/>
    <mergeCell ref="H241:M241"/>
    <mergeCell ref="B237:C237"/>
    <mergeCell ref="B231:C231"/>
    <mergeCell ref="D231:G231"/>
    <mergeCell ref="H231:M231"/>
    <mergeCell ref="B229:W229"/>
    <mergeCell ref="D232:G232"/>
    <mergeCell ref="H230:M230"/>
    <mergeCell ref="N230:W230"/>
    <mergeCell ref="D227:G227"/>
    <mergeCell ref="N232:W232"/>
    <mergeCell ref="H232:M232"/>
    <mergeCell ref="N237:W237"/>
    <mergeCell ref="H237:M237"/>
  </mergeCells>
  <pageMargins left="0.75" right="0.75" top="1" bottom="1" header="0.5" footer="0.5"/>
  <pageSetup orientation="portrait" horizontalDpi="4294967292" verticalDpi="4294967292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2" tint="-0.249977111117893"/>
  </sheetPr>
  <dimension ref="A1:M209"/>
  <sheetViews>
    <sheetView topLeftCell="A37" zoomScale="90" zoomScaleNormal="90" workbookViewId="0">
      <selection activeCell="N67" sqref="N67"/>
    </sheetView>
  </sheetViews>
  <sheetFormatPr baseColWidth="10" defaultColWidth="11" defaultRowHeight="15.75" x14ac:dyDescent="0.25"/>
  <cols>
    <col min="2" max="4" width="12.875" customWidth="1"/>
    <col min="6" max="6" width="12.875" customWidth="1"/>
    <col min="8" max="8" width="6.875" customWidth="1"/>
  </cols>
  <sheetData>
    <row r="1" spans="1:7" ht="16.5" thickBot="1" x14ac:dyDescent="0.3"/>
    <row r="2" spans="1:7" ht="26.25" x14ac:dyDescent="0.4">
      <c r="C2" s="462" t="s">
        <v>0</v>
      </c>
      <c r="D2" s="463"/>
      <c r="E2" s="463"/>
      <c r="F2" s="464"/>
    </row>
    <row r="3" spans="1:7" ht="24" thickBot="1" x14ac:dyDescent="0.4">
      <c r="C3" s="465" t="s">
        <v>25</v>
      </c>
      <c r="D3" s="466"/>
      <c r="E3" s="466"/>
      <c r="F3" s="467"/>
    </row>
    <row r="4" spans="1:7" ht="27" customHeight="1" thickBot="1" x14ac:dyDescent="0.3"/>
    <row r="5" spans="1:7" ht="24" customHeight="1" thickBot="1" x14ac:dyDescent="0.3">
      <c r="B5" s="448" t="s">
        <v>32</v>
      </c>
      <c r="C5" s="449"/>
      <c r="D5" s="449"/>
      <c r="E5" s="449"/>
      <c r="F5" s="449"/>
      <c r="G5" s="450"/>
    </row>
    <row r="6" spans="1:7" ht="32.1" customHeight="1" x14ac:dyDescent="0.25">
      <c r="A6" s="2"/>
      <c r="B6" s="461" t="s">
        <v>29</v>
      </c>
      <c r="C6" s="461"/>
      <c r="D6" s="461"/>
      <c r="E6" s="461"/>
      <c r="F6" s="461"/>
      <c r="G6" s="461"/>
    </row>
    <row r="25" spans="2:13" x14ac:dyDescent="0.25">
      <c r="B25" s="436" t="s">
        <v>310</v>
      </c>
      <c r="C25" s="436"/>
      <c r="E25" s="436" t="s">
        <v>311</v>
      </c>
      <c r="F25" s="436"/>
      <c r="I25" s="217" t="s">
        <v>312</v>
      </c>
      <c r="L25" s="436" t="s">
        <v>313</v>
      </c>
      <c r="M25" s="436"/>
    </row>
    <row r="26" spans="2:13" ht="27.95" customHeight="1" thickBot="1" x14ac:dyDescent="0.3"/>
    <row r="27" spans="2:13" ht="21.75" thickBot="1" x14ac:dyDescent="0.3">
      <c r="B27" s="448" t="s">
        <v>31</v>
      </c>
      <c r="C27" s="449"/>
      <c r="D27" s="449"/>
      <c r="E27" s="449"/>
      <c r="F27" s="449"/>
      <c r="G27" s="450"/>
    </row>
    <row r="28" spans="2:13" ht="18.95" customHeight="1" x14ac:dyDescent="0.25">
      <c r="B28" s="461" t="s">
        <v>314</v>
      </c>
      <c r="C28" s="461"/>
      <c r="D28" s="461"/>
      <c r="E28" s="461"/>
      <c r="F28" s="461"/>
      <c r="G28" s="461"/>
    </row>
    <row r="46" spans="2:7" ht="16.5" thickBot="1" x14ac:dyDescent="0.3"/>
    <row r="47" spans="2:7" ht="21.75" thickBot="1" x14ac:dyDescent="0.3">
      <c r="B47" s="448" t="s">
        <v>253</v>
      </c>
      <c r="C47" s="449"/>
      <c r="D47" s="449"/>
      <c r="E47" s="449"/>
      <c r="F47" s="449"/>
      <c r="G47" s="450"/>
    </row>
    <row r="48" spans="2:7" ht="38.1" customHeight="1" x14ac:dyDescent="0.25">
      <c r="B48" s="461" t="s">
        <v>254</v>
      </c>
      <c r="C48" s="461"/>
      <c r="D48" s="461"/>
      <c r="E48" s="461"/>
      <c r="F48" s="461"/>
      <c r="G48" s="461"/>
    </row>
    <row r="78" spans="2:7" ht="16.5" thickBot="1" x14ac:dyDescent="0.3"/>
    <row r="79" spans="2:7" ht="21.75" thickBot="1" x14ac:dyDescent="0.3">
      <c r="B79" s="448" t="s">
        <v>251</v>
      </c>
      <c r="C79" s="449"/>
      <c r="D79" s="449"/>
      <c r="E79" s="449"/>
      <c r="F79" s="449"/>
      <c r="G79" s="450"/>
    </row>
    <row r="80" spans="2:7" ht="39" customHeight="1" x14ac:dyDescent="0.25">
      <c r="B80" s="461" t="s">
        <v>252</v>
      </c>
      <c r="C80" s="461"/>
      <c r="D80" s="461"/>
      <c r="E80" s="461"/>
      <c r="F80" s="461"/>
      <c r="G80" s="461"/>
    </row>
    <row r="89" spans="9:9" x14ac:dyDescent="0.25">
      <c r="I89" t="s">
        <v>432</v>
      </c>
    </row>
    <row r="103" spans="2:7" ht="16.5" thickBot="1" x14ac:dyDescent="0.3"/>
    <row r="104" spans="2:7" ht="21.75" thickBot="1" x14ac:dyDescent="0.3">
      <c r="B104" s="448" t="s">
        <v>247</v>
      </c>
      <c r="C104" s="449"/>
      <c r="D104" s="449"/>
      <c r="E104" s="449"/>
      <c r="F104" s="449"/>
      <c r="G104" s="450"/>
    </row>
    <row r="105" spans="2:7" ht="18.95" customHeight="1" x14ac:dyDescent="0.25">
      <c r="B105" s="460" t="s">
        <v>316</v>
      </c>
      <c r="C105" s="460"/>
      <c r="D105" s="460"/>
      <c r="E105" s="460"/>
      <c r="F105" s="460"/>
      <c r="G105" s="460"/>
    </row>
    <row r="128" ht="16.5" thickBot="1" x14ac:dyDescent="0.3"/>
    <row r="129" spans="2:9" ht="21.75" thickBot="1" x14ac:dyDescent="0.3">
      <c r="B129" s="448" t="s">
        <v>28</v>
      </c>
      <c r="C129" s="449"/>
      <c r="D129" s="449"/>
      <c r="E129" s="449"/>
      <c r="F129" s="449"/>
      <c r="G129" s="450"/>
    </row>
    <row r="130" spans="2:9" s="1" customFormat="1" ht="33" customHeight="1" x14ac:dyDescent="0.25">
      <c r="B130" s="451" t="s">
        <v>435</v>
      </c>
      <c r="C130" s="451"/>
      <c r="D130" s="451"/>
      <c r="E130" s="451"/>
      <c r="F130" s="451"/>
      <c r="G130" s="451"/>
      <c r="I130" s="1" t="s">
        <v>436</v>
      </c>
    </row>
    <row r="143" spans="2:9" ht="16.5" thickBot="1" x14ac:dyDescent="0.3"/>
    <row r="144" spans="2:9" ht="21.75" thickBot="1" x14ac:dyDescent="0.3">
      <c r="B144" s="448" t="s">
        <v>30</v>
      </c>
      <c r="C144" s="449"/>
      <c r="D144" s="449"/>
      <c r="E144" s="449"/>
      <c r="F144" s="449"/>
      <c r="G144" s="450"/>
      <c r="I144" t="s">
        <v>433</v>
      </c>
    </row>
    <row r="145" spans="2:7" ht="32.1" customHeight="1" x14ac:dyDescent="0.25">
      <c r="B145" s="460" t="s">
        <v>317</v>
      </c>
      <c r="C145" s="460"/>
      <c r="D145" s="460"/>
      <c r="E145" s="460"/>
      <c r="F145" s="460"/>
      <c r="G145" s="460"/>
    </row>
    <row r="164" spans="2:10" ht="16.5" thickBot="1" x14ac:dyDescent="0.3"/>
    <row r="165" spans="2:10" ht="21.75" thickBot="1" x14ac:dyDescent="0.3">
      <c r="B165" s="448" t="s">
        <v>144</v>
      </c>
      <c r="C165" s="449"/>
      <c r="D165" s="449"/>
      <c r="E165" s="449"/>
      <c r="F165" s="449"/>
      <c r="G165" s="450"/>
    </row>
    <row r="166" spans="2:10" ht="32.1" customHeight="1" x14ac:dyDescent="0.25">
      <c r="B166" s="459" t="s">
        <v>194</v>
      </c>
      <c r="C166" s="459"/>
      <c r="D166" s="459"/>
      <c r="E166" s="459"/>
      <c r="F166" s="459"/>
      <c r="G166" s="459"/>
      <c r="J166" t="s">
        <v>315</v>
      </c>
    </row>
    <row r="181" spans="2:10" ht="16.5" thickBot="1" x14ac:dyDescent="0.3"/>
    <row r="182" spans="2:10" ht="18.95" customHeight="1" thickBot="1" x14ac:dyDescent="0.35">
      <c r="B182" s="455" t="s">
        <v>195</v>
      </c>
      <c r="C182" s="456"/>
      <c r="F182" s="455" t="s">
        <v>146</v>
      </c>
      <c r="G182" s="456"/>
    </row>
    <row r="183" spans="2:10" ht="17.25" thickTop="1" thickBot="1" x14ac:dyDescent="0.3">
      <c r="B183" s="452" t="s">
        <v>150</v>
      </c>
      <c r="C183" s="453"/>
      <c r="F183" s="457" t="s">
        <v>147</v>
      </c>
      <c r="G183" s="458"/>
    </row>
    <row r="184" spans="2:10" x14ac:dyDescent="0.25">
      <c r="B184" s="454"/>
      <c r="C184" s="454"/>
      <c r="F184" s="457" t="s">
        <v>148</v>
      </c>
      <c r="G184" s="458"/>
    </row>
    <row r="185" spans="2:10" ht="16.5" thickBot="1" x14ac:dyDescent="0.3">
      <c r="B185" s="454"/>
      <c r="C185" s="454"/>
      <c r="F185" s="452" t="s">
        <v>149</v>
      </c>
      <c r="G185" s="453"/>
    </row>
    <row r="186" spans="2:10" x14ac:dyDescent="0.25">
      <c r="B186" s="454"/>
      <c r="C186" s="454"/>
      <c r="F186" s="454"/>
      <c r="G186" s="454"/>
    </row>
    <row r="187" spans="2:10" ht="16.5" thickBot="1" x14ac:dyDescent="0.3"/>
    <row r="188" spans="2:10" ht="21.75" thickBot="1" x14ac:dyDescent="0.3">
      <c r="B188" s="448" t="s">
        <v>145</v>
      </c>
      <c r="C188" s="449"/>
      <c r="D188" s="449"/>
      <c r="E188" s="449"/>
      <c r="F188" s="449"/>
      <c r="G188" s="450"/>
    </row>
    <row r="189" spans="2:10" ht="32.1" customHeight="1" x14ac:dyDescent="0.25">
      <c r="B189" s="459" t="s">
        <v>196</v>
      </c>
      <c r="C189" s="459"/>
      <c r="D189" s="459"/>
      <c r="E189" s="459"/>
      <c r="F189" s="459"/>
      <c r="G189" s="459"/>
      <c r="J189" t="s">
        <v>315</v>
      </c>
    </row>
    <row r="202" spans="2:10" ht="16.5" thickBot="1" x14ac:dyDescent="0.3"/>
    <row r="203" spans="2:10" ht="19.5" thickBot="1" x14ac:dyDescent="0.35">
      <c r="B203" s="455" t="s">
        <v>146</v>
      </c>
      <c r="C203" s="456"/>
      <c r="F203" s="455" t="s">
        <v>146</v>
      </c>
      <c r="G203" s="456"/>
    </row>
    <row r="204" spans="2:10" ht="16.5" thickTop="1" x14ac:dyDescent="0.25">
      <c r="B204" s="457" t="s">
        <v>150</v>
      </c>
      <c r="C204" s="458"/>
      <c r="F204" s="457" t="s">
        <v>148</v>
      </c>
      <c r="G204" s="458"/>
    </row>
    <row r="205" spans="2:10" ht="16.5" thickBot="1" x14ac:dyDescent="0.3">
      <c r="B205" s="452" t="s">
        <v>147</v>
      </c>
      <c r="C205" s="453"/>
      <c r="F205" s="452" t="s">
        <v>149</v>
      </c>
      <c r="G205" s="453"/>
    </row>
    <row r="206" spans="2:10" x14ac:dyDescent="0.25">
      <c r="B206" s="454"/>
      <c r="C206" s="454"/>
      <c r="F206" s="454"/>
      <c r="G206" s="454"/>
    </row>
    <row r="207" spans="2:10" ht="16.5" thickBot="1" x14ac:dyDescent="0.3"/>
    <row r="208" spans="2:10" ht="21.75" thickBot="1" x14ac:dyDescent="0.3">
      <c r="B208" s="448" t="s">
        <v>246</v>
      </c>
      <c r="C208" s="449"/>
      <c r="D208" s="449"/>
      <c r="E208" s="449"/>
      <c r="F208" s="449"/>
      <c r="G208" s="450"/>
      <c r="J208" t="s">
        <v>434</v>
      </c>
    </row>
    <row r="209" spans="2:7" ht="39" customHeight="1" x14ac:dyDescent="0.25">
      <c r="B209" s="451" t="s">
        <v>255</v>
      </c>
      <c r="C209" s="451"/>
      <c r="D209" s="451"/>
      <c r="E209" s="451"/>
      <c r="F209" s="451"/>
      <c r="G209" s="451"/>
    </row>
  </sheetData>
  <mergeCells count="43">
    <mergeCell ref="B5:G5"/>
    <mergeCell ref="C2:F2"/>
    <mergeCell ref="C3:F3"/>
    <mergeCell ref="B27:G27"/>
    <mergeCell ref="B79:G79"/>
    <mergeCell ref="B6:G6"/>
    <mergeCell ref="B28:G28"/>
    <mergeCell ref="B47:G47"/>
    <mergeCell ref="B48:G48"/>
    <mergeCell ref="B25:C25"/>
    <mergeCell ref="E25:F25"/>
    <mergeCell ref="B80:G80"/>
    <mergeCell ref="B130:G130"/>
    <mergeCell ref="B144:G144"/>
    <mergeCell ref="B104:G104"/>
    <mergeCell ref="B105:G105"/>
    <mergeCell ref="B129:G129"/>
    <mergeCell ref="B189:G189"/>
    <mergeCell ref="B188:G188"/>
    <mergeCell ref="B165:G165"/>
    <mergeCell ref="B166:G166"/>
    <mergeCell ref="B145:G145"/>
    <mergeCell ref="F184:G184"/>
    <mergeCell ref="B185:C185"/>
    <mergeCell ref="F185:G185"/>
    <mergeCell ref="B186:C186"/>
    <mergeCell ref="F186:G186"/>
    <mergeCell ref="L25:M25"/>
    <mergeCell ref="B208:G208"/>
    <mergeCell ref="B209:G209"/>
    <mergeCell ref="B205:C205"/>
    <mergeCell ref="F205:G205"/>
    <mergeCell ref="B206:C206"/>
    <mergeCell ref="F206:G206"/>
    <mergeCell ref="B203:C203"/>
    <mergeCell ref="F203:G203"/>
    <mergeCell ref="B204:C204"/>
    <mergeCell ref="F204:G204"/>
    <mergeCell ref="B182:C182"/>
    <mergeCell ref="F182:G182"/>
    <mergeCell ref="B183:C183"/>
    <mergeCell ref="F183:G183"/>
    <mergeCell ref="B184:C184"/>
  </mergeCells>
  <phoneticPr fontId="1" type="noConversion"/>
  <pageMargins left="0.27314960629921259" right="0.27314960629921259" top="1" bottom="1" header="0.5" footer="0.5"/>
  <pageSetup orientation="portrait" horizontalDpi="4294967292" verticalDpi="429496729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theme="6" tint="0.59999389629810485"/>
  </sheetPr>
  <dimension ref="A1:V254"/>
  <sheetViews>
    <sheetView topLeftCell="A101" zoomScale="60" zoomScaleNormal="60" workbookViewId="0">
      <selection activeCell="D117" sqref="D117:I117"/>
    </sheetView>
  </sheetViews>
  <sheetFormatPr baseColWidth="10" defaultColWidth="10.875" defaultRowHeight="15" outlineLevelRow="1" x14ac:dyDescent="0.2"/>
  <cols>
    <col min="1" max="1" width="3" style="14" customWidth="1"/>
    <col min="2" max="2" width="16.5" style="14" customWidth="1"/>
    <col min="3" max="3" width="32.25" style="14" customWidth="1"/>
    <col min="4" max="4" width="27.375" style="14" customWidth="1"/>
    <col min="5" max="5" width="23.5" style="14" customWidth="1"/>
    <col min="6" max="6" width="18.625" style="14" customWidth="1"/>
    <col min="7" max="7" width="13" style="14" customWidth="1"/>
    <col min="8" max="8" width="14.625" style="14" customWidth="1"/>
    <col min="9" max="9" width="13.5" style="14" customWidth="1"/>
    <col min="10" max="10" width="9.125" style="14" customWidth="1"/>
    <col min="11" max="11" width="10.875" style="14"/>
    <col min="12" max="12" width="13.75" style="14" customWidth="1"/>
    <col min="13" max="13" width="6.625" style="14" customWidth="1"/>
    <col min="14" max="15" width="6.375" style="14" customWidth="1"/>
    <col min="16" max="16" width="6.25" style="14" customWidth="1"/>
    <col min="17" max="17" width="6.875" style="14" customWidth="1"/>
    <col min="18" max="22" width="5.375" style="14" customWidth="1"/>
    <col min="23" max="16384" width="10.875" style="14"/>
  </cols>
  <sheetData>
    <row r="1" spans="2:12" ht="15.75" thickBot="1" x14ac:dyDescent="0.25"/>
    <row r="2" spans="2:12" s="61" customFormat="1" ht="30.95" customHeight="1" x14ac:dyDescent="0.35">
      <c r="C2" s="498" t="s">
        <v>0</v>
      </c>
      <c r="D2" s="499"/>
      <c r="E2" s="499"/>
      <c r="F2" s="499"/>
      <c r="G2" s="500"/>
    </row>
    <row r="3" spans="2:12" ht="24" thickBot="1" x14ac:dyDescent="0.4">
      <c r="C3" s="501" t="s">
        <v>48</v>
      </c>
      <c r="D3" s="502"/>
      <c r="E3" s="502"/>
      <c r="F3" s="502"/>
      <c r="G3" s="503"/>
      <c r="L3" s="3"/>
    </row>
    <row r="4" spans="2:12" ht="15.75" thickBot="1" x14ac:dyDescent="0.25"/>
    <row r="5" spans="2:12" ht="21.95" customHeight="1" thickBot="1" x14ac:dyDescent="0.4">
      <c r="C5" s="70" t="s">
        <v>2</v>
      </c>
      <c r="D5" s="279">
        <f>'Parts SN'!C5</f>
        <v>4931</v>
      </c>
      <c r="E5" s="62"/>
    </row>
    <row r="6" spans="2:12" ht="21.95" customHeight="1" thickBot="1" x14ac:dyDescent="0.4">
      <c r="C6" s="70" t="s">
        <v>26</v>
      </c>
      <c r="D6" s="300" t="str">
        <f>'Parts SN'!D17</f>
        <v>PA5</v>
      </c>
      <c r="E6" s="62"/>
    </row>
    <row r="7" spans="2:12" ht="15.75" thickBot="1" x14ac:dyDescent="0.25"/>
    <row r="8" spans="2:12" ht="21.95" customHeight="1" thickBot="1" x14ac:dyDescent="0.4">
      <c r="C8" s="505" t="s">
        <v>258</v>
      </c>
      <c r="D8" s="506"/>
      <c r="E8" s="507"/>
    </row>
    <row r="9" spans="2:12" ht="15.95" customHeight="1" x14ac:dyDescent="0.25">
      <c r="C9" s="470" t="s">
        <v>260</v>
      </c>
      <c r="D9" s="471"/>
      <c r="E9" s="280"/>
    </row>
    <row r="10" spans="2:12" ht="15.95" customHeight="1" x14ac:dyDescent="0.25">
      <c r="C10" s="468" t="s">
        <v>331</v>
      </c>
      <c r="D10" s="469"/>
      <c r="E10" s="281"/>
    </row>
    <row r="11" spans="2:12" ht="15.95" customHeight="1" x14ac:dyDescent="0.25">
      <c r="C11" s="468" t="s">
        <v>331</v>
      </c>
      <c r="D11" s="469"/>
      <c r="E11" s="281"/>
    </row>
    <row r="12" spans="2:12" ht="15.95" customHeight="1" x14ac:dyDescent="0.25">
      <c r="C12" s="476" t="s">
        <v>263</v>
      </c>
      <c r="D12" s="469"/>
      <c r="E12" s="281"/>
    </row>
    <row r="13" spans="2:12" ht="15.95" customHeight="1" x14ac:dyDescent="0.25">
      <c r="C13" s="476" t="s">
        <v>264</v>
      </c>
      <c r="D13" s="469"/>
      <c r="E13" s="281"/>
    </row>
    <row r="14" spans="2:12" ht="15.95" customHeight="1" x14ac:dyDescent="0.25">
      <c r="C14" s="476" t="s">
        <v>265</v>
      </c>
      <c r="D14" s="469"/>
      <c r="E14" s="281"/>
    </row>
    <row r="15" spans="2:12" ht="15.95" customHeight="1" x14ac:dyDescent="0.2">
      <c r="C15" s="476" t="s">
        <v>266</v>
      </c>
      <c r="D15" s="469"/>
      <c r="E15" s="282"/>
    </row>
    <row r="16" spans="2:12" ht="15.95" customHeight="1" thickBot="1" x14ac:dyDescent="0.35">
      <c r="B16" s="63"/>
      <c r="C16" s="508" t="s">
        <v>267</v>
      </c>
      <c r="D16" s="509"/>
      <c r="E16" s="283"/>
    </row>
    <row r="17" spans="2:15" ht="20.25" thickBot="1" x14ac:dyDescent="0.35">
      <c r="B17" s="63"/>
    </row>
    <row r="18" spans="2:15" ht="17.100000000000001" customHeight="1" thickBot="1" x14ac:dyDescent="0.3">
      <c r="B18" s="267" t="s">
        <v>37</v>
      </c>
      <c r="C18" s="257" t="s">
        <v>38</v>
      </c>
      <c r="D18" s="504" t="s">
        <v>36</v>
      </c>
      <c r="E18" s="504"/>
      <c r="F18" s="257" t="s">
        <v>33</v>
      </c>
      <c r="G18" s="257" t="s">
        <v>34</v>
      </c>
      <c r="H18" s="257" t="s">
        <v>35</v>
      </c>
      <c r="I18" s="226" t="s">
        <v>43</v>
      </c>
    </row>
    <row r="19" spans="2:15" ht="15.95" customHeight="1" thickTop="1" x14ac:dyDescent="0.2">
      <c r="B19" s="48">
        <v>14</v>
      </c>
      <c r="C19" s="49" t="s">
        <v>51</v>
      </c>
      <c r="D19" s="472" t="s">
        <v>87</v>
      </c>
      <c r="E19" s="472"/>
      <c r="F19" s="156"/>
      <c r="G19" s="156"/>
      <c r="H19" s="265" t="s">
        <v>319</v>
      </c>
      <c r="I19" s="78" t="s">
        <v>39</v>
      </c>
      <c r="J19" s="31"/>
      <c r="K19" s="31"/>
      <c r="L19" s="31"/>
      <c r="M19" s="31"/>
    </row>
    <row r="20" spans="2:15" ht="15.95" customHeight="1" x14ac:dyDescent="0.2">
      <c r="B20" s="48">
        <v>14</v>
      </c>
      <c r="C20" s="49" t="s">
        <v>51</v>
      </c>
      <c r="D20" s="472" t="s">
        <v>75</v>
      </c>
      <c r="E20" s="472"/>
      <c r="F20" s="156"/>
      <c r="G20" s="156"/>
      <c r="H20" s="265" t="s">
        <v>319</v>
      </c>
      <c r="I20" s="78" t="s">
        <v>39</v>
      </c>
      <c r="J20" s="31"/>
      <c r="K20" s="31"/>
      <c r="L20" s="31"/>
      <c r="M20" s="31"/>
    </row>
    <row r="21" spans="2:15" ht="15.95" customHeight="1" x14ac:dyDescent="0.2">
      <c r="B21" s="48">
        <v>14</v>
      </c>
      <c r="C21" s="49" t="s">
        <v>51</v>
      </c>
      <c r="D21" s="472" t="s">
        <v>88</v>
      </c>
      <c r="E21" s="472"/>
      <c r="F21" s="156"/>
      <c r="G21" s="156"/>
      <c r="H21" s="265" t="s">
        <v>319</v>
      </c>
      <c r="I21" s="78" t="s">
        <v>39</v>
      </c>
      <c r="J21" s="31"/>
      <c r="K21" s="31"/>
      <c r="L21" s="31"/>
      <c r="M21" s="31"/>
    </row>
    <row r="22" spans="2:15" ht="15.95" customHeight="1" x14ac:dyDescent="0.2">
      <c r="B22" s="48">
        <v>14</v>
      </c>
      <c r="C22" s="49" t="s">
        <v>51</v>
      </c>
      <c r="D22" s="472" t="s">
        <v>84</v>
      </c>
      <c r="E22" s="472"/>
      <c r="F22" s="156"/>
      <c r="G22" s="156"/>
      <c r="H22" s="265" t="s">
        <v>319</v>
      </c>
      <c r="I22" s="78" t="s">
        <v>39</v>
      </c>
      <c r="J22" s="31"/>
      <c r="K22" s="31"/>
      <c r="L22" s="31"/>
      <c r="M22" s="31"/>
    </row>
    <row r="23" spans="2:15" ht="15.95" customHeight="1" x14ac:dyDescent="0.2">
      <c r="B23" s="48">
        <v>14</v>
      </c>
      <c r="C23" s="49" t="s">
        <v>51</v>
      </c>
      <c r="D23" s="472" t="s">
        <v>87</v>
      </c>
      <c r="E23" s="472"/>
      <c r="F23" s="156"/>
      <c r="G23" s="156"/>
      <c r="H23" s="265" t="s">
        <v>319</v>
      </c>
      <c r="I23" s="78" t="s">
        <v>39</v>
      </c>
      <c r="J23" s="31"/>
      <c r="K23" s="31"/>
      <c r="L23" s="31"/>
      <c r="M23" s="31"/>
    </row>
    <row r="24" spans="2:15" ht="15.95" customHeight="1" x14ac:dyDescent="0.2">
      <c r="B24" s="48">
        <v>14</v>
      </c>
      <c r="C24" s="49" t="s">
        <v>51</v>
      </c>
      <c r="D24" s="472" t="s">
        <v>75</v>
      </c>
      <c r="E24" s="472"/>
      <c r="F24" s="156"/>
      <c r="G24" s="156"/>
      <c r="H24" s="265" t="s">
        <v>319</v>
      </c>
      <c r="I24" s="78" t="s">
        <v>39</v>
      </c>
      <c r="J24" s="31"/>
      <c r="K24" s="31"/>
      <c r="L24" s="31"/>
      <c r="M24" s="31"/>
    </row>
    <row r="25" spans="2:15" ht="15.95" customHeight="1" x14ac:dyDescent="0.2">
      <c r="B25" s="51">
        <v>14</v>
      </c>
      <c r="C25" s="52" t="s">
        <v>51</v>
      </c>
      <c r="D25" s="488" t="s">
        <v>88</v>
      </c>
      <c r="E25" s="488"/>
      <c r="F25" s="157"/>
      <c r="G25" s="157"/>
      <c r="H25" s="266" t="s">
        <v>319</v>
      </c>
      <c r="I25" s="79" t="s">
        <v>39</v>
      </c>
      <c r="J25" s="31"/>
      <c r="K25" s="31"/>
      <c r="L25" s="31"/>
      <c r="M25" s="31"/>
    </row>
    <row r="26" spans="2:15" ht="15.95" customHeight="1" x14ac:dyDescent="0.25">
      <c r="B26" s="48">
        <v>14</v>
      </c>
      <c r="C26" s="49" t="s">
        <v>51</v>
      </c>
      <c r="D26" s="472" t="s">
        <v>83</v>
      </c>
      <c r="E26" s="472"/>
      <c r="F26" s="156"/>
      <c r="G26" s="156"/>
      <c r="H26" s="265" t="s">
        <v>319</v>
      </c>
      <c r="I26" s="268" t="s">
        <v>40</v>
      </c>
      <c r="J26" s="31"/>
      <c r="K26" s="34"/>
      <c r="L26" s="202"/>
      <c r="M26" s="31"/>
    </row>
    <row r="27" spans="2:15" ht="15.95" customHeight="1" x14ac:dyDescent="0.25">
      <c r="B27" s="171" t="s">
        <v>39</v>
      </c>
      <c r="C27" s="49" t="s">
        <v>107</v>
      </c>
      <c r="D27" s="472" t="s">
        <v>83</v>
      </c>
      <c r="E27" s="472"/>
      <c r="F27" s="156"/>
      <c r="G27" s="156"/>
      <c r="H27" s="265" t="s">
        <v>319</v>
      </c>
      <c r="I27" s="268" t="s">
        <v>41</v>
      </c>
      <c r="J27" s="31"/>
      <c r="K27" s="34"/>
      <c r="L27" s="202"/>
      <c r="M27" s="31"/>
    </row>
    <row r="28" spans="2:15" ht="15.95" customHeight="1" x14ac:dyDescent="0.25">
      <c r="B28" s="171" t="s">
        <v>39</v>
      </c>
      <c r="C28" s="49" t="s">
        <v>107</v>
      </c>
      <c r="D28" s="472" t="s">
        <v>83</v>
      </c>
      <c r="E28" s="472"/>
      <c r="F28" s="156"/>
      <c r="G28" s="156"/>
      <c r="H28" s="265" t="s">
        <v>319</v>
      </c>
      <c r="I28" s="268" t="s">
        <v>41</v>
      </c>
      <c r="J28" s="31"/>
      <c r="K28" s="34"/>
      <c r="L28" s="202"/>
      <c r="M28" s="31"/>
    </row>
    <row r="29" spans="2:15" ht="15.95" customHeight="1" x14ac:dyDescent="0.25">
      <c r="B29" s="48">
        <v>14</v>
      </c>
      <c r="C29" s="49" t="s">
        <v>51</v>
      </c>
      <c r="D29" s="473" t="s">
        <v>332</v>
      </c>
      <c r="E29" s="472"/>
      <c r="F29" s="156"/>
      <c r="G29" s="156"/>
      <c r="H29" s="265" t="s">
        <v>319</v>
      </c>
      <c r="I29" s="78" t="s">
        <v>42</v>
      </c>
      <c r="J29" s="31"/>
      <c r="K29" s="34"/>
      <c r="L29" s="202"/>
      <c r="M29" s="31"/>
    </row>
    <row r="30" spans="2:15" ht="15.95" customHeight="1" x14ac:dyDescent="0.25">
      <c r="B30" s="48">
        <v>20</v>
      </c>
      <c r="C30" s="49" t="s">
        <v>52</v>
      </c>
      <c r="D30" s="474" t="s">
        <v>256</v>
      </c>
      <c r="E30" s="475"/>
      <c r="F30" s="156"/>
      <c r="G30" s="156"/>
      <c r="H30" s="265" t="s">
        <v>319</v>
      </c>
      <c r="I30" s="78" t="s">
        <v>39</v>
      </c>
      <c r="J30" s="31"/>
      <c r="K30" s="31" t="s">
        <v>91</v>
      </c>
      <c r="L30" s="74"/>
      <c r="M30" s="31" t="s">
        <v>90</v>
      </c>
      <c r="N30" s="31"/>
      <c r="O30" s="202"/>
    </row>
    <row r="31" spans="2:15" ht="15.95" customHeight="1" x14ac:dyDescent="0.2">
      <c r="B31" s="48">
        <v>20</v>
      </c>
      <c r="C31" s="49" t="s">
        <v>52</v>
      </c>
      <c r="D31" s="473" t="s">
        <v>333</v>
      </c>
      <c r="E31" s="472"/>
      <c r="F31" s="156"/>
      <c r="G31" s="156"/>
      <c r="H31" s="265" t="s">
        <v>319</v>
      </c>
      <c r="I31" s="268" t="s">
        <v>44</v>
      </c>
      <c r="J31" s="31"/>
      <c r="K31" s="31" t="s">
        <v>268</v>
      </c>
      <c r="L31" s="14">
        <v>100</v>
      </c>
      <c r="M31" s="14" t="s">
        <v>152</v>
      </c>
    </row>
    <row r="32" spans="2:15" ht="15.95" customHeight="1" x14ac:dyDescent="0.2">
      <c r="B32" s="48">
        <v>20</v>
      </c>
      <c r="C32" s="49" t="s">
        <v>52</v>
      </c>
      <c r="D32" s="472" t="s">
        <v>89</v>
      </c>
      <c r="E32" s="472"/>
      <c r="F32" s="156"/>
      <c r="G32" s="156"/>
      <c r="H32" s="265" t="s">
        <v>319</v>
      </c>
      <c r="I32" s="78" t="s">
        <v>39</v>
      </c>
      <c r="J32" s="31"/>
      <c r="K32" s="31"/>
      <c r="L32" s="31"/>
      <c r="M32" s="31"/>
    </row>
    <row r="33" spans="2:13" ht="15.95" customHeight="1" x14ac:dyDescent="0.2">
      <c r="B33" s="51">
        <v>20</v>
      </c>
      <c r="C33" s="52" t="s">
        <v>52</v>
      </c>
      <c r="D33" s="488" t="s">
        <v>104</v>
      </c>
      <c r="E33" s="488"/>
      <c r="F33" s="157"/>
      <c r="G33" s="157"/>
      <c r="H33" s="266" t="s">
        <v>319</v>
      </c>
      <c r="I33" s="79" t="s">
        <v>39</v>
      </c>
      <c r="J33" s="31"/>
      <c r="K33" s="31" t="s">
        <v>91</v>
      </c>
      <c r="L33" s="74"/>
      <c r="M33" s="31" t="s">
        <v>90</v>
      </c>
    </row>
    <row r="34" spans="2:13" ht="15.95" customHeight="1" x14ac:dyDescent="0.25">
      <c r="B34" s="80" t="s">
        <v>100</v>
      </c>
      <c r="C34" s="49" t="s">
        <v>53</v>
      </c>
      <c r="D34" s="472" t="s">
        <v>356</v>
      </c>
      <c r="E34" s="472"/>
      <c r="F34" s="156"/>
      <c r="G34" s="156"/>
      <c r="H34" s="265" t="s">
        <v>319</v>
      </c>
      <c r="I34" s="308" t="s">
        <v>45</v>
      </c>
      <c r="J34" s="31"/>
      <c r="K34" s="34"/>
      <c r="L34" s="202"/>
      <c r="M34" s="31"/>
    </row>
    <row r="35" spans="2:13" ht="15.95" customHeight="1" x14ac:dyDescent="0.25">
      <c r="B35" s="80" t="s">
        <v>207</v>
      </c>
      <c r="C35" s="49" t="s">
        <v>54</v>
      </c>
      <c r="D35" s="472" t="s">
        <v>357</v>
      </c>
      <c r="E35" s="472"/>
      <c r="F35" s="156"/>
      <c r="G35" s="156"/>
      <c r="H35" s="265" t="s">
        <v>319</v>
      </c>
      <c r="I35" s="301" t="s">
        <v>105</v>
      </c>
      <c r="J35" s="31"/>
      <c r="K35" s="34"/>
      <c r="L35" s="202"/>
      <c r="M35" s="31"/>
    </row>
    <row r="36" spans="2:13" ht="15.95" customHeight="1" x14ac:dyDescent="0.2">
      <c r="B36" s="48">
        <v>19</v>
      </c>
      <c r="C36" s="49" t="s">
        <v>46</v>
      </c>
      <c r="D36" s="472" t="s">
        <v>197</v>
      </c>
      <c r="E36" s="472"/>
      <c r="F36" s="156"/>
      <c r="G36" s="156"/>
      <c r="H36" s="265" t="s">
        <v>319</v>
      </c>
      <c r="I36" s="81" t="s">
        <v>39</v>
      </c>
      <c r="J36" s="31"/>
      <c r="K36" s="31"/>
      <c r="L36" s="31"/>
      <c r="M36" s="31"/>
    </row>
    <row r="37" spans="2:13" ht="32.1" customHeight="1" x14ac:dyDescent="0.2">
      <c r="B37" s="82" t="s">
        <v>77</v>
      </c>
      <c r="C37" s="493"/>
      <c r="D37" s="493"/>
      <c r="E37" s="493"/>
      <c r="F37" s="154"/>
      <c r="G37" s="154"/>
      <c r="H37" s="76"/>
      <c r="I37" s="83" t="s">
        <v>39</v>
      </c>
      <c r="J37" s="31"/>
      <c r="K37" s="31"/>
      <c r="L37" s="31"/>
      <c r="M37" s="31"/>
    </row>
    <row r="38" spans="2:13" ht="32.1" customHeight="1" thickBot="1" x14ac:dyDescent="0.25">
      <c r="B38" s="84" t="s">
        <v>77</v>
      </c>
      <c r="C38" s="494"/>
      <c r="D38" s="494"/>
      <c r="E38" s="494"/>
      <c r="F38" s="155"/>
      <c r="G38" s="155"/>
      <c r="H38" s="85"/>
      <c r="I38" s="86" t="s">
        <v>39</v>
      </c>
      <c r="J38" s="31"/>
      <c r="K38" s="31"/>
      <c r="L38" s="31"/>
      <c r="M38" s="31"/>
    </row>
    <row r="39" spans="2:13" ht="39.950000000000003" customHeight="1" thickBot="1" x14ac:dyDescent="0.25">
      <c r="B39" s="67"/>
      <c r="C39" s="68"/>
      <c r="D39" s="68"/>
      <c r="E39" s="68"/>
      <c r="F39" s="69"/>
      <c r="G39" s="69"/>
      <c r="H39" s="65"/>
      <c r="I39" s="66"/>
    </row>
    <row r="40" spans="2:13" ht="42" customHeight="1" thickBot="1" x14ac:dyDescent="0.35">
      <c r="B40" s="489" t="s">
        <v>101</v>
      </c>
      <c r="C40" s="490"/>
      <c r="D40" s="19"/>
      <c r="E40" s="19"/>
    </row>
    <row r="41" spans="2:13" ht="17.25" thickBot="1" x14ac:dyDescent="0.3">
      <c r="B41" s="24" t="s">
        <v>47</v>
      </c>
      <c r="C41" s="42" t="s">
        <v>65</v>
      </c>
      <c r="D41" s="93"/>
      <c r="E41" s="93"/>
      <c r="G41" s="15" t="s">
        <v>68</v>
      </c>
      <c r="H41" s="16" t="s">
        <v>69</v>
      </c>
      <c r="I41" s="149" t="s">
        <v>151</v>
      </c>
      <c r="J41" s="16" t="s">
        <v>70</v>
      </c>
      <c r="K41" s="17" t="s">
        <v>71</v>
      </c>
    </row>
    <row r="42" spans="2:13" ht="15.95" customHeight="1" thickTop="1" thickBot="1" x14ac:dyDescent="0.3">
      <c r="B42" s="27">
        <v>1</v>
      </c>
      <c r="C42" s="175">
        <v>1.5349999999999999</v>
      </c>
      <c r="D42" s="34"/>
      <c r="E42" s="34"/>
      <c r="G42" s="102">
        <f>MIN(C42:C60)</f>
        <v>1.4850000000000001</v>
      </c>
      <c r="H42" s="91">
        <f>MAX(C42:C60)</f>
        <v>1.55</v>
      </c>
      <c r="I42" s="150">
        <f>AVERAGE(C42:C60)</f>
        <v>1.5150000000000001</v>
      </c>
      <c r="J42" s="150">
        <f>H42-G42</f>
        <v>6.4999999999999947E-2</v>
      </c>
      <c r="K42" s="92">
        <f>_xlfn.STDEV.P(C42:C60)</f>
        <v>1.7917941611104413E-2</v>
      </c>
    </row>
    <row r="43" spans="2:13" ht="15.95" customHeight="1" x14ac:dyDescent="0.25">
      <c r="B43" s="28">
        <v>2</v>
      </c>
      <c r="C43" s="176">
        <v>1.5349999999999999</v>
      </c>
      <c r="D43" s="34"/>
      <c r="E43" s="34"/>
      <c r="F43" s="34" t="s">
        <v>454</v>
      </c>
      <c r="G43" s="431">
        <f>I42-0.025</f>
        <v>1.4900000000000002</v>
      </c>
      <c r="H43" s="431">
        <f>I42+0.025</f>
        <v>1.54</v>
      </c>
      <c r="I43" s="432"/>
      <c r="J43" s="432"/>
      <c r="K43" s="433">
        <v>30</v>
      </c>
      <c r="L43" s="95"/>
    </row>
    <row r="44" spans="2:13" ht="15.95" customHeight="1" x14ac:dyDescent="0.25">
      <c r="B44" s="28">
        <v>3</v>
      </c>
      <c r="C44" s="176">
        <v>1.52</v>
      </c>
      <c r="D44" s="34"/>
      <c r="E44" s="34"/>
      <c r="F44" s="31"/>
      <c r="G44" s="34"/>
      <c r="H44" s="95"/>
      <c r="I44" s="95"/>
      <c r="J44" s="95"/>
      <c r="K44" s="95"/>
      <c r="L44" s="95"/>
    </row>
    <row r="45" spans="2:13" ht="15.95" customHeight="1" x14ac:dyDescent="0.2">
      <c r="B45" s="28">
        <v>4</v>
      </c>
      <c r="C45" s="176">
        <v>1.5</v>
      </c>
      <c r="D45" s="34"/>
      <c r="E45" s="34"/>
      <c r="F45" s="31"/>
      <c r="G45" s="31"/>
      <c r="H45" s="31"/>
      <c r="I45" s="31"/>
      <c r="J45" s="31"/>
    </row>
    <row r="46" spans="2:13" ht="15.95" customHeight="1" x14ac:dyDescent="0.2">
      <c r="B46" s="183">
        <v>5</v>
      </c>
      <c r="C46" s="184">
        <v>1.5149999999999999</v>
      </c>
      <c r="D46" s="34"/>
      <c r="E46" s="34"/>
      <c r="F46" s="31"/>
      <c r="G46" s="31"/>
      <c r="H46" s="31"/>
      <c r="I46" s="31"/>
      <c r="J46" s="31"/>
    </row>
    <row r="47" spans="2:13" ht="15.95" customHeight="1" x14ac:dyDescent="0.2">
      <c r="B47" s="90">
        <v>6</v>
      </c>
      <c r="C47" s="182">
        <v>1.53</v>
      </c>
      <c r="D47" s="34"/>
      <c r="E47" s="34"/>
      <c r="F47" s="31"/>
      <c r="G47" s="31"/>
      <c r="H47" s="31"/>
      <c r="I47" s="31"/>
      <c r="J47" s="31"/>
    </row>
    <row r="48" spans="2:13" ht="15.95" customHeight="1" x14ac:dyDescent="0.2">
      <c r="B48" s="28">
        <v>7</v>
      </c>
      <c r="C48" s="176">
        <v>1.4850000000000001</v>
      </c>
      <c r="D48" s="34"/>
      <c r="E48" s="34"/>
      <c r="F48" s="31"/>
      <c r="G48" s="31"/>
      <c r="H48" s="31"/>
      <c r="I48" s="31"/>
      <c r="J48" s="31"/>
    </row>
    <row r="49" spans="2:14" ht="15.95" customHeight="1" x14ac:dyDescent="0.2">
      <c r="B49" s="28">
        <v>8</v>
      </c>
      <c r="C49" s="176">
        <v>1.51</v>
      </c>
      <c r="D49" s="34"/>
      <c r="E49" s="34"/>
      <c r="F49" s="31"/>
      <c r="G49" s="31"/>
      <c r="H49" s="31"/>
      <c r="I49" s="31"/>
      <c r="J49" s="31"/>
    </row>
    <row r="50" spans="2:14" ht="15.95" customHeight="1" x14ac:dyDescent="0.2">
      <c r="B50" s="28">
        <v>9</v>
      </c>
      <c r="C50" s="176">
        <v>1.4950000000000001</v>
      </c>
      <c r="D50" s="34"/>
      <c r="E50" s="34"/>
      <c r="F50" s="31"/>
      <c r="G50" s="31"/>
      <c r="H50" s="31"/>
      <c r="I50" s="31"/>
      <c r="J50" s="31"/>
    </row>
    <row r="51" spans="2:14" ht="15.95" customHeight="1" x14ac:dyDescent="0.2">
      <c r="B51" s="183">
        <v>10</v>
      </c>
      <c r="C51" s="184">
        <v>1.55</v>
      </c>
      <c r="D51" s="34"/>
      <c r="E51" s="34"/>
      <c r="F51" s="31"/>
      <c r="G51" s="31"/>
      <c r="H51" s="31"/>
      <c r="I51" s="31"/>
      <c r="J51" s="31"/>
    </row>
    <row r="52" spans="2:14" ht="15.95" customHeight="1" x14ac:dyDescent="0.2">
      <c r="B52" s="90">
        <v>11</v>
      </c>
      <c r="C52" s="182">
        <v>1.55</v>
      </c>
      <c r="D52" s="34"/>
      <c r="E52" s="34"/>
      <c r="F52" s="31"/>
      <c r="G52" s="31"/>
      <c r="H52" s="31"/>
      <c r="I52" s="31"/>
      <c r="J52" s="31"/>
    </row>
    <row r="53" spans="2:14" ht="15.95" customHeight="1" x14ac:dyDescent="0.2">
      <c r="B53" s="28">
        <v>12</v>
      </c>
      <c r="C53" s="176">
        <v>1.5049999999999999</v>
      </c>
      <c r="D53" s="34"/>
      <c r="E53" s="34"/>
      <c r="F53" s="31"/>
      <c r="G53" s="31"/>
      <c r="H53" s="31"/>
      <c r="I53" s="31"/>
      <c r="J53" s="31"/>
    </row>
    <row r="54" spans="2:14" ht="15.95" customHeight="1" x14ac:dyDescent="0.2">
      <c r="B54" s="28">
        <v>13</v>
      </c>
      <c r="C54" s="176">
        <v>1.49</v>
      </c>
      <c r="D54" s="34"/>
      <c r="E54" s="34"/>
      <c r="F54" s="31"/>
      <c r="G54" s="31"/>
      <c r="H54" s="31"/>
      <c r="I54" s="31"/>
      <c r="J54" s="31"/>
    </row>
    <row r="55" spans="2:14" ht="15.95" customHeight="1" x14ac:dyDescent="0.2">
      <c r="B55" s="183">
        <v>14</v>
      </c>
      <c r="C55" s="184">
        <v>1.51</v>
      </c>
      <c r="D55" s="34"/>
      <c r="E55" s="34"/>
      <c r="F55" s="31"/>
      <c r="G55" s="31"/>
      <c r="H55" s="31"/>
      <c r="I55" s="31"/>
      <c r="J55" s="31"/>
    </row>
    <row r="56" spans="2:14" ht="15.95" customHeight="1" x14ac:dyDescent="0.2">
      <c r="B56" s="90">
        <v>15</v>
      </c>
      <c r="C56" s="182">
        <v>1.51</v>
      </c>
      <c r="D56" s="34"/>
      <c r="E56" s="34"/>
      <c r="F56" s="31"/>
      <c r="G56" s="31"/>
      <c r="H56" s="31"/>
      <c r="I56" s="31"/>
      <c r="J56" s="31"/>
    </row>
    <row r="57" spans="2:14" ht="15.95" customHeight="1" x14ac:dyDescent="0.2">
      <c r="B57" s="28">
        <v>16</v>
      </c>
      <c r="C57" s="176">
        <v>1.52</v>
      </c>
      <c r="D57" s="34"/>
      <c r="E57" s="34"/>
      <c r="F57" s="31"/>
      <c r="G57" s="31"/>
      <c r="H57" s="31"/>
      <c r="I57" s="31"/>
      <c r="J57" s="31"/>
    </row>
    <row r="58" spans="2:14" ht="15.95" customHeight="1" x14ac:dyDescent="0.2">
      <c r="B58" s="28">
        <v>17</v>
      </c>
      <c r="C58" s="176">
        <v>1.5</v>
      </c>
      <c r="D58" s="34"/>
      <c r="E58" s="34"/>
      <c r="F58" s="31"/>
      <c r="G58" s="31"/>
      <c r="H58" s="31"/>
      <c r="I58" s="31"/>
      <c r="J58" s="31"/>
    </row>
    <row r="59" spans="2:14" ht="15.95" customHeight="1" x14ac:dyDescent="0.2">
      <c r="B59" s="28">
        <v>18</v>
      </c>
      <c r="C59" s="176">
        <v>1.5149999999999999</v>
      </c>
      <c r="D59" s="34"/>
      <c r="E59" s="34"/>
      <c r="F59" s="31"/>
      <c r="G59" s="31"/>
      <c r="H59" s="31"/>
      <c r="I59" s="31"/>
      <c r="J59" s="31"/>
    </row>
    <row r="60" spans="2:14" ht="15.95" customHeight="1" thickBot="1" x14ac:dyDescent="0.25">
      <c r="B60" s="29">
        <v>19</v>
      </c>
      <c r="C60" s="177">
        <v>1.51</v>
      </c>
      <c r="D60" s="34"/>
      <c r="E60" s="34"/>
      <c r="F60" s="31"/>
      <c r="G60" s="31"/>
      <c r="H60" s="31"/>
      <c r="I60" s="31"/>
      <c r="J60" s="31"/>
    </row>
    <row r="61" spans="2:14" ht="15.95" customHeight="1" x14ac:dyDescent="0.2">
      <c r="B61" s="30"/>
      <c r="C61" s="178"/>
      <c r="D61" s="34"/>
      <c r="E61" s="34"/>
      <c r="F61" s="31"/>
      <c r="G61" s="31"/>
      <c r="H61" s="31"/>
      <c r="I61" s="31"/>
      <c r="J61" s="31"/>
    </row>
    <row r="62" spans="2:14" ht="15.95" customHeight="1" thickBot="1" x14ac:dyDescent="0.25">
      <c r="B62" s="30"/>
      <c r="C62" s="178"/>
      <c r="D62" s="34"/>
      <c r="E62" s="34"/>
      <c r="F62" s="31"/>
      <c r="G62" s="31"/>
      <c r="H62" s="31"/>
      <c r="I62" s="31"/>
      <c r="J62" s="31"/>
    </row>
    <row r="63" spans="2:14" ht="20.100000000000001" customHeight="1" thickBot="1" x14ac:dyDescent="0.35">
      <c r="B63" s="485" t="s">
        <v>206</v>
      </c>
      <c r="C63" s="486"/>
      <c r="D63" s="487"/>
      <c r="E63" s="223"/>
      <c r="F63" s="173"/>
      <c r="G63" s="31"/>
      <c r="H63" s="31"/>
      <c r="I63" s="31"/>
      <c r="J63" s="31"/>
    </row>
    <row r="64" spans="2:14" ht="15.95" customHeight="1" thickBot="1" x14ac:dyDescent="0.3">
      <c r="B64" s="224" t="s">
        <v>47</v>
      </c>
      <c r="C64" s="225" t="s">
        <v>318</v>
      </c>
      <c r="D64" s="226" t="s">
        <v>202</v>
      </c>
      <c r="F64" s="173"/>
      <c r="G64" s="58" t="s">
        <v>35</v>
      </c>
      <c r="H64" s="41" t="s">
        <v>68</v>
      </c>
      <c r="I64" s="41" t="s">
        <v>69</v>
      </c>
      <c r="J64" s="149" t="s">
        <v>151</v>
      </c>
      <c r="K64" s="41" t="s">
        <v>70</v>
      </c>
      <c r="L64" s="17" t="s">
        <v>71</v>
      </c>
      <c r="M64" s="14" t="s">
        <v>461</v>
      </c>
      <c r="N64" s="14" t="s">
        <v>456</v>
      </c>
    </row>
    <row r="65" spans="2:14" ht="15.95" customHeight="1" thickTop="1" thickBot="1" x14ac:dyDescent="0.3">
      <c r="B65" s="220">
        <v>1</v>
      </c>
      <c r="C65" s="179">
        <v>2.8650000000000002</v>
      </c>
      <c r="D65" s="227">
        <f t="shared" ref="D65:D83" si="0">C42+D223</f>
        <v>2.87</v>
      </c>
      <c r="F65" s="173"/>
      <c r="G65" s="284" t="s">
        <v>319</v>
      </c>
      <c r="H65" s="233">
        <f>MIN(C65:C83)</f>
        <v>2.8650000000000002</v>
      </c>
      <c r="I65" s="233">
        <f>MAX(C65:C83)</f>
        <v>2.9849999999999999</v>
      </c>
      <c r="J65" s="233">
        <f>AVERAGE(C65:C83)</f>
        <v>2.9415789473684213</v>
      </c>
      <c r="K65" s="233">
        <f>I65-H65</f>
        <v>0.11999999999999966</v>
      </c>
      <c r="L65" s="88">
        <f>_xlfn.STDEV.P(C65:C83)</f>
        <v>2.982636733438469E-2</v>
      </c>
      <c r="N65" s="14" t="s">
        <v>457</v>
      </c>
    </row>
    <row r="66" spans="2:14" ht="15.95" customHeight="1" x14ac:dyDescent="0.25">
      <c r="B66" s="220">
        <v>2</v>
      </c>
      <c r="C66" s="179">
        <v>2.9350000000000001</v>
      </c>
      <c r="D66" s="227">
        <f t="shared" si="0"/>
        <v>2.86</v>
      </c>
      <c r="F66" s="173"/>
      <c r="G66" s="34" t="s">
        <v>454</v>
      </c>
      <c r="H66" s="431">
        <f>J65-0.04</f>
        <v>2.9015789473684213</v>
      </c>
      <c r="I66" s="431">
        <f>J65+0.04</f>
        <v>2.9815789473684213</v>
      </c>
      <c r="J66" s="432"/>
      <c r="K66" s="432"/>
      <c r="L66" s="433">
        <v>30</v>
      </c>
    </row>
    <row r="67" spans="2:14" ht="15.95" customHeight="1" x14ac:dyDescent="0.25">
      <c r="B67" s="220">
        <v>3</v>
      </c>
      <c r="C67" s="179">
        <v>2.9249999999999998</v>
      </c>
      <c r="D67" s="227">
        <f t="shared" si="0"/>
        <v>2.835</v>
      </c>
      <c r="F67" s="173"/>
      <c r="G67" s="31"/>
      <c r="H67" s="31"/>
      <c r="I67" s="31"/>
      <c r="J67" s="31"/>
    </row>
    <row r="68" spans="2:14" ht="15.95" customHeight="1" x14ac:dyDescent="0.25">
      <c r="B68" s="220">
        <v>4</v>
      </c>
      <c r="C68" s="179">
        <v>2.9350000000000001</v>
      </c>
      <c r="D68" s="227">
        <f t="shared" si="0"/>
        <v>2.88</v>
      </c>
      <c r="F68" s="173"/>
      <c r="G68" s="31"/>
      <c r="H68" s="31"/>
      <c r="I68" s="31"/>
      <c r="J68" s="31"/>
    </row>
    <row r="69" spans="2:14" ht="15.95" customHeight="1" x14ac:dyDescent="0.25">
      <c r="B69" s="221">
        <v>5</v>
      </c>
      <c r="C69" s="181">
        <v>2.9750000000000001</v>
      </c>
      <c r="D69" s="228">
        <f t="shared" si="0"/>
        <v>2.8849999999999998</v>
      </c>
      <c r="F69" s="173"/>
      <c r="G69" s="31"/>
      <c r="H69" s="31"/>
      <c r="I69" s="31"/>
      <c r="J69" s="31"/>
    </row>
    <row r="70" spans="2:14" ht="15.95" customHeight="1" x14ac:dyDescent="0.25">
      <c r="B70" s="220">
        <v>6</v>
      </c>
      <c r="C70" s="179">
        <v>2.9849999999999999</v>
      </c>
      <c r="D70" s="227">
        <f t="shared" si="0"/>
        <v>2.895</v>
      </c>
      <c r="F70" s="173"/>
      <c r="G70" s="31"/>
      <c r="H70" s="31"/>
      <c r="I70" s="31"/>
      <c r="J70" s="31"/>
    </row>
    <row r="71" spans="2:14" ht="15.95" customHeight="1" x14ac:dyDescent="0.25">
      <c r="B71" s="220">
        <v>7</v>
      </c>
      <c r="C71" s="179">
        <v>2.94</v>
      </c>
      <c r="D71" s="227">
        <f t="shared" si="0"/>
        <v>2.88</v>
      </c>
      <c r="F71" s="173"/>
      <c r="G71" s="31"/>
      <c r="H71" s="31"/>
      <c r="I71" s="31"/>
      <c r="J71" s="31"/>
    </row>
    <row r="72" spans="2:14" ht="15.95" customHeight="1" x14ac:dyDescent="0.25">
      <c r="B72" s="220">
        <v>8</v>
      </c>
      <c r="C72" s="179">
        <v>2.9649999999999999</v>
      </c>
      <c r="D72" s="227">
        <f t="shared" si="0"/>
        <v>2.9850000000000003</v>
      </c>
      <c r="F72" s="173"/>
      <c r="G72" s="31"/>
      <c r="H72" s="31"/>
      <c r="I72" s="31"/>
      <c r="J72" s="31"/>
    </row>
    <row r="73" spans="2:14" ht="15.95" customHeight="1" x14ac:dyDescent="0.25">
      <c r="B73" s="220">
        <v>9</v>
      </c>
      <c r="C73" s="179">
        <v>2.92</v>
      </c>
      <c r="D73" s="227">
        <f t="shared" si="0"/>
        <v>2.89</v>
      </c>
      <c r="F73" s="173"/>
      <c r="G73" s="31"/>
      <c r="H73" s="31"/>
      <c r="I73" s="31"/>
      <c r="J73" s="31"/>
    </row>
    <row r="74" spans="2:14" ht="15.95" customHeight="1" x14ac:dyDescent="0.25">
      <c r="B74" s="221">
        <v>10</v>
      </c>
      <c r="C74" s="181">
        <v>2.96</v>
      </c>
      <c r="D74" s="228">
        <f t="shared" si="0"/>
        <v>2.9249999999999998</v>
      </c>
      <c r="F74" s="173"/>
      <c r="G74" s="31"/>
      <c r="H74" s="31"/>
      <c r="I74" s="31"/>
      <c r="J74" s="31"/>
    </row>
    <row r="75" spans="2:14" ht="15.95" customHeight="1" x14ac:dyDescent="0.25">
      <c r="B75" s="220">
        <v>11</v>
      </c>
      <c r="C75" s="179">
        <v>2.9550000000000001</v>
      </c>
      <c r="D75" s="227">
        <f t="shared" si="0"/>
        <v>2.92</v>
      </c>
      <c r="F75" s="173"/>
      <c r="G75" s="31"/>
      <c r="H75" s="31"/>
      <c r="I75" s="31"/>
      <c r="J75" s="31"/>
    </row>
    <row r="76" spans="2:14" ht="15.95" customHeight="1" x14ac:dyDescent="0.25">
      <c r="B76" s="220">
        <v>12</v>
      </c>
      <c r="C76" s="179">
        <v>2.94</v>
      </c>
      <c r="D76" s="227">
        <f t="shared" si="0"/>
        <v>2.8849999999999998</v>
      </c>
      <c r="F76" s="173"/>
      <c r="G76" s="31"/>
      <c r="H76" s="31"/>
      <c r="I76" s="31"/>
      <c r="J76" s="31"/>
    </row>
    <row r="77" spans="2:14" ht="15.95" customHeight="1" x14ac:dyDescent="0.25">
      <c r="B77" s="220">
        <v>13</v>
      </c>
      <c r="C77" s="179">
        <v>2.9550000000000001</v>
      </c>
      <c r="D77" s="227">
        <f t="shared" si="0"/>
        <v>2.835</v>
      </c>
      <c r="F77" s="173"/>
      <c r="G77" s="31"/>
      <c r="H77" s="31"/>
      <c r="I77" s="31"/>
      <c r="J77" s="31"/>
    </row>
    <row r="78" spans="2:14" ht="15.95" customHeight="1" x14ac:dyDescent="0.25">
      <c r="B78" s="221">
        <v>14</v>
      </c>
      <c r="C78" s="181">
        <v>2.9649999999999999</v>
      </c>
      <c r="D78" s="228">
        <f t="shared" si="0"/>
        <v>2.85</v>
      </c>
      <c r="F78" s="173"/>
      <c r="G78" s="31"/>
      <c r="H78" s="31"/>
      <c r="I78" s="31"/>
      <c r="J78" s="31"/>
    </row>
    <row r="79" spans="2:14" ht="15.95" customHeight="1" x14ac:dyDescent="0.25">
      <c r="B79" s="220">
        <v>15</v>
      </c>
      <c r="C79" s="179">
        <v>2.96</v>
      </c>
      <c r="D79" s="227">
        <f t="shared" si="0"/>
        <v>2.9350000000000001</v>
      </c>
      <c r="F79" s="173"/>
      <c r="G79" s="31"/>
      <c r="H79" s="31"/>
      <c r="I79" s="31"/>
      <c r="J79" s="31"/>
    </row>
    <row r="80" spans="2:14" ht="15.95" customHeight="1" x14ac:dyDescent="0.25">
      <c r="B80" s="220">
        <v>16</v>
      </c>
      <c r="C80" s="179">
        <v>2.88</v>
      </c>
      <c r="D80" s="227">
        <f t="shared" si="0"/>
        <v>2.9299999999999997</v>
      </c>
      <c r="F80" s="173"/>
      <c r="G80" s="31"/>
      <c r="H80" s="31"/>
      <c r="I80" s="31"/>
      <c r="J80" s="31"/>
    </row>
    <row r="81" spans="2:22" ht="15.95" customHeight="1" x14ac:dyDescent="0.25">
      <c r="B81" s="220">
        <v>17</v>
      </c>
      <c r="C81" s="179">
        <v>2.97</v>
      </c>
      <c r="D81" s="227">
        <f t="shared" si="0"/>
        <v>2.96</v>
      </c>
      <c r="F81" s="173"/>
      <c r="G81" s="31"/>
      <c r="H81" s="31"/>
      <c r="I81" s="31"/>
      <c r="J81" s="31"/>
    </row>
    <row r="82" spans="2:22" ht="15.95" customHeight="1" x14ac:dyDescent="0.25">
      <c r="B82" s="220">
        <v>18</v>
      </c>
      <c r="C82" s="179">
        <v>2.94</v>
      </c>
      <c r="D82" s="227">
        <f t="shared" si="0"/>
        <v>2.9749999999999996</v>
      </c>
      <c r="F82" s="173"/>
      <c r="G82" s="31"/>
      <c r="H82" s="31"/>
      <c r="I82" s="31"/>
      <c r="J82" s="31"/>
    </row>
    <row r="83" spans="2:22" ht="15.95" customHeight="1" thickBot="1" x14ac:dyDescent="0.3">
      <c r="B83" s="222">
        <v>19</v>
      </c>
      <c r="C83" s="180">
        <v>2.92</v>
      </c>
      <c r="D83" s="229">
        <f t="shared" si="0"/>
        <v>2.91</v>
      </c>
      <c r="F83" s="173"/>
      <c r="G83" s="31"/>
      <c r="H83" s="31"/>
      <c r="I83" s="31"/>
      <c r="J83" s="31"/>
    </row>
    <row r="84" spans="2:22" ht="15.95" customHeight="1" x14ac:dyDescent="0.2">
      <c r="B84" s="34"/>
      <c r="C84" s="172"/>
      <c r="D84" s="34"/>
      <c r="E84" s="34"/>
      <c r="F84" s="173"/>
      <c r="G84" s="31"/>
      <c r="H84" s="31"/>
      <c r="I84" s="31"/>
      <c r="J84" s="31"/>
    </row>
    <row r="85" spans="2:22" ht="15.75" thickBot="1" x14ac:dyDescent="0.25">
      <c r="B85" s="174"/>
      <c r="C85" s="174"/>
      <c r="D85" s="174"/>
      <c r="E85" s="174"/>
      <c r="F85" s="174"/>
    </row>
    <row r="86" spans="2:22" ht="20.100000000000001" customHeight="1" thickBot="1" x14ac:dyDescent="0.35">
      <c r="B86" s="495" t="s">
        <v>249</v>
      </c>
      <c r="C86" s="495"/>
      <c r="D86" s="495"/>
      <c r="E86" s="495"/>
      <c r="F86" s="20"/>
      <c r="G86" s="20"/>
      <c r="H86" s="20"/>
      <c r="I86" s="64"/>
      <c r="L86" s="480" t="s">
        <v>321</v>
      </c>
      <c r="M86" s="481"/>
      <c r="N86" s="481"/>
      <c r="O86" s="481"/>
      <c r="P86" s="481"/>
      <c r="Q86" s="482"/>
      <c r="R86" s="239"/>
      <c r="S86" s="239"/>
      <c r="T86" s="239"/>
      <c r="U86" s="239"/>
      <c r="V86" s="239"/>
    </row>
    <row r="87" spans="2:22" s="89" customFormat="1" ht="17.25" thickBot="1" x14ac:dyDescent="0.3">
      <c r="B87" s="15" t="s">
        <v>68</v>
      </c>
      <c r="C87" s="16" t="s">
        <v>69</v>
      </c>
      <c r="D87" s="149" t="s">
        <v>151</v>
      </c>
      <c r="E87" s="16" t="s">
        <v>70</v>
      </c>
      <c r="F87" s="17" t="s">
        <v>71</v>
      </c>
      <c r="G87" s="20"/>
      <c r="H87" s="20"/>
      <c r="I87" s="64"/>
      <c r="J87" s="14"/>
      <c r="K87" s="14"/>
      <c r="L87" s="483" t="s">
        <v>114</v>
      </c>
      <c r="M87" s="477" t="s">
        <v>156</v>
      </c>
      <c r="N87" s="478"/>
      <c r="O87" s="478"/>
      <c r="P87" s="478"/>
      <c r="Q87" s="479"/>
      <c r="R87" s="23"/>
      <c r="S87" s="23"/>
      <c r="T87" s="23"/>
      <c r="U87" s="23"/>
      <c r="V87" s="23"/>
    </row>
    <row r="88" spans="2:22" s="31" customFormat="1" ht="15.95" customHeight="1" thickTop="1" thickBot="1" x14ac:dyDescent="0.3">
      <c r="B88" s="125">
        <f>MIN(M89:Q103)</f>
        <v>50</v>
      </c>
      <c r="C88" s="126">
        <f>MAX(M89:Q103)</f>
        <v>50</v>
      </c>
      <c r="D88" s="151">
        <f>AVERAGE(M89:Q103)</f>
        <v>50</v>
      </c>
      <c r="E88" s="126">
        <f>C88-B88</f>
        <v>0</v>
      </c>
      <c r="F88" s="92">
        <f>_xlfn.STDEV.P(M89:Q103)</f>
        <v>0</v>
      </c>
      <c r="G88" s="20"/>
      <c r="H88" s="20"/>
      <c r="I88" s="64"/>
      <c r="J88" s="14"/>
      <c r="K88" s="14"/>
      <c r="L88" s="484"/>
      <c r="M88" s="127">
        <v>1</v>
      </c>
      <c r="N88" s="127">
        <v>2</v>
      </c>
      <c r="O88" s="127">
        <v>3</v>
      </c>
      <c r="P88" s="127">
        <v>4</v>
      </c>
      <c r="Q88" s="128">
        <v>5</v>
      </c>
      <c r="R88" s="236"/>
      <c r="S88" s="236"/>
      <c r="T88" s="236"/>
      <c r="U88" s="236"/>
      <c r="V88" s="236"/>
    </row>
    <row r="89" spans="2:22" s="31" customFormat="1" ht="15.95" customHeight="1" x14ac:dyDescent="0.2">
      <c r="B89" s="20"/>
      <c r="C89" s="20"/>
      <c r="D89" s="124"/>
      <c r="E89" s="124"/>
      <c r="F89" s="20"/>
      <c r="G89" s="20"/>
      <c r="H89" s="20"/>
      <c r="I89" s="64"/>
      <c r="J89" s="14"/>
      <c r="K89" s="14"/>
      <c r="L89" s="129">
        <v>1</v>
      </c>
      <c r="M89" s="130">
        <v>50</v>
      </c>
      <c r="N89" s="130">
        <v>50</v>
      </c>
      <c r="O89" s="130">
        <v>50</v>
      </c>
      <c r="P89" s="130">
        <v>50</v>
      </c>
      <c r="Q89" s="131">
        <v>50</v>
      </c>
      <c r="R89" s="235"/>
      <c r="S89" s="235"/>
      <c r="T89" s="235"/>
      <c r="U89" s="235"/>
      <c r="V89" s="235"/>
    </row>
    <row r="90" spans="2:22" s="31" customFormat="1" ht="15.95" customHeight="1" x14ac:dyDescent="0.2">
      <c r="B90" s="20"/>
      <c r="C90" s="20"/>
      <c r="D90" s="124"/>
      <c r="E90" s="124"/>
      <c r="F90" s="20"/>
      <c r="G90" s="20"/>
      <c r="H90" s="20"/>
      <c r="I90" s="64"/>
      <c r="J90" s="14"/>
      <c r="K90" s="14"/>
      <c r="L90" s="129">
        <v>2</v>
      </c>
      <c r="M90" s="130">
        <v>50</v>
      </c>
      <c r="N90" s="130">
        <v>50</v>
      </c>
      <c r="O90" s="130">
        <v>50</v>
      </c>
      <c r="P90" s="130">
        <v>50</v>
      </c>
      <c r="Q90" s="131">
        <v>50</v>
      </c>
      <c r="R90" s="235"/>
      <c r="S90" s="235"/>
      <c r="T90" s="235"/>
      <c r="U90" s="235"/>
      <c r="V90" s="235"/>
    </row>
    <row r="91" spans="2:22" s="31" customFormat="1" ht="15.95" customHeight="1" x14ac:dyDescent="0.2">
      <c r="B91" s="20"/>
      <c r="C91" s="20"/>
      <c r="D91" s="124"/>
      <c r="E91" s="124"/>
      <c r="F91" s="20"/>
      <c r="G91" s="20"/>
      <c r="H91" s="20"/>
      <c r="I91" s="64"/>
      <c r="J91" s="14"/>
      <c r="K91" s="14"/>
      <c r="L91" s="129">
        <v>3</v>
      </c>
      <c r="M91" s="130">
        <v>50</v>
      </c>
      <c r="N91" s="130">
        <v>50</v>
      </c>
      <c r="O91" s="130">
        <v>50</v>
      </c>
      <c r="P91" s="130">
        <v>50</v>
      </c>
      <c r="Q91" s="131">
        <v>50</v>
      </c>
      <c r="R91" s="235"/>
      <c r="S91" s="235"/>
      <c r="T91" s="235"/>
      <c r="U91" s="235"/>
      <c r="V91" s="235"/>
    </row>
    <row r="92" spans="2:22" s="31" customFormat="1" ht="15.95" customHeight="1" x14ac:dyDescent="0.2">
      <c r="B92" s="20"/>
      <c r="C92" s="20"/>
      <c r="D92" s="124"/>
      <c r="E92" s="124"/>
      <c r="F92" s="20"/>
      <c r="G92" s="20"/>
      <c r="H92" s="20"/>
      <c r="I92" s="64"/>
      <c r="J92" s="14"/>
      <c r="K92" s="14"/>
      <c r="L92" s="129">
        <v>4</v>
      </c>
      <c r="M92" s="130">
        <v>50</v>
      </c>
      <c r="N92" s="130">
        <v>50</v>
      </c>
      <c r="O92" s="130">
        <v>50</v>
      </c>
      <c r="P92" s="130">
        <v>50</v>
      </c>
      <c r="Q92" s="131">
        <v>50</v>
      </c>
      <c r="R92" s="235"/>
      <c r="S92" s="235"/>
      <c r="T92" s="235"/>
      <c r="U92" s="235"/>
      <c r="V92" s="235"/>
    </row>
    <row r="93" spans="2:22" s="31" customFormat="1" ht="15.95" customHeight="1" x14ac:dyDescent="0.2">
      <c r="B93" s="20"/>
      <c r="C93" s="20"/>
      <c r="D93" s="124"/>
      <c r="E93" s="124"/>
      <c r="F93" s="20"/>
      <c r="G93" s="20"/>
      <c r="H93" s="20"/>
      <c r="I93" s="64"/>
      <c r="J93" s="14"/>
      <c r="K93" s="14"/>
      <c r="L93" s="129">
        <v>5</v>
      </c>
      <c r="M93" s="130">
        <v>50</v>
      </c>
      <c r="N93" s="130">
        <v>50</v>
      </c>
      <c r="O93" s="130">
        <v>50</v>
      </c>
      <c r="P93" s="130">
        <v>50</v>
      </c>
      <c r="Q93" s="131">
        <v>50</v>
      </c>
      <c r="R93" s="235"/>
      <c r="S93" s="235"/>
      <c r="T93" s="235"/>
      <c r="U93" s="235"/>
      <c r="V93" s="235"/>
    </row>
    <row r="94" spans="2:22" s="31" customFormat="1" ht="15.95" customHeight="1" x14ac:dyDescent="0.2">
      <c r="B94" s="20"/>
      <c r="C94" s="20"/>
      <c r="D94" s="124"/>
      <c r="E94" s="124"/>
      <c r="F94" s="20"/>
      <c r="G94" s="20"/>
      <c r="H94" s="20"/>
      <c r="I94" s="64"/>
      <c r="J94" s="14"/>
      <c r="K94" s="14"/>
      <c r="L94" s="129">
        <v>6</v>
      </c>
      <c r="M94" s="130">
        <v>50</v>
      </c>
      <c r="N94" s="130">
        <v>50</v>
      </c>
      <c r="O94" s="130">
        <v>50</v>
      </c>
      <c r="P94" s="130">
        <v>50</v>
      </c>
      <c r="Q94" s="131">
        <v>50</v>
      </c>
      <c r="R94" s="235"/>
      <c r="S94" s="235"/>
      <c r="T94" s="235"/>
      <c r="U94" s="235"/>
      <c r="V94" s="235"/>
    </row>
    <row r="95" spans="2:22" s="31" customFormat="1" ht="15.95" customHeight="1" x14ac:dyDescent="0.2">
      <c r="B95" s="20"/>
      <c r="C95" s="20"/>
      <c r="D95" s="124"/>
      <c r="E95" s="124"/>
      <c r="F95" s="20"/>
      <c r="G95" s="20"/>
      <c r="H95" s="20"/>
      <c r="I95" s="64"/>
      <c r="J95" s="14"/>
      <c r="K95" s="14"/>
      <c r="L95" s="129">
        <v>7</v>
      </c>
      <c r="M95" s="130">
        <v>50</v>
      </c>
      <c r="N95" s="130">
        <v>50</v>
      </c>
      <c r="O95" s="130">
        <v>50</v>
      </c>
      <c r="P95" s="130">
        <v>50</v>
      </c>
      <c r="Q95" s="131">
        <v>50</v>
      </c>
      <c r="R95" s="235"/>
      <c r="S95" s="235"/>
      <c r="T95" s="235"/>
      <c r="U95" s="235"/>
      <c r="V95" s="235"/>
    </row>
    <row r="96" spans="2:22" s="31" customFormat="1" ht="15.95" customHeight="1" x14ac:dyDescent="0.2">
      <c r="B96" s="20"/>
      <c r="C96" s="20"/>
      <c r="D96" s="124"/>
      <c r="E96" s="124"/>
      <c r="F96" s="20"/>
      <c r="G96" s="20"/>
      <c r="H96" s="20"/>
      <c r="I96" s="64"/>
      <c r="J96" s="14"/>
      <c r="K96" s="14"/>
      <c r="L96" s="129">
        <v>8</v>
      </c>
      <c r="M96" s="130">
        <v>50</v>
      </c>
      <c r="N96" s="130">
        <v>50</v>
      </c>
      <c r="O96" s="130">
        <v>50</v>
      </c>
      <c r="P96" s="130">
        <v>50</v>
      </c>
      <c r="Q96" s="131">
        <v>50</v>
      </c>
      <c r="R96" s="235"/>
      <c r="S96" s="235"/>
      <c r="T96" s="235"/>
      <c r="U96" s="235"/>
      <c r="V96" s="235"/>
    </row>
    <row r="97" spans="2:22" s="31" customFormat="1" ht="15.95" customHeight="1" x14ac:dyDescent="0.2">
      <c r="B97" s="20"/>
      <c r="C97" s="20"/>
      <c r="D97" s="124"/>
      <c r="E97" s="124"/>
      <c r="F97" s="20"/>
      <c r="G97" s="20"/>
      <c r="H97" s="20"/>
      <c r="I97" s="64"/>
      <c r="J97" s="14"/>
      <c r="K97" s="14"/>
      <c r="L97" s="129">
        <v>9</v>
      </c>
      <c r="M97" s="130">
        <v>50</v>
      </c>
      <c r="N97" s="130">
        <v>50</v>
      </c>
      <c r="O97" s="130">
        <v>50</v>
      </c>
      <c r="P97" s="130">
        <v>50</v>
      </c>
      <c r="Q97" s="131">
        <v>50</v>
      </c>
      <c r="R97" s="235"/>
      <c r="S97" s="235"/>
      <c r="T97" s="235"/>
      <c r="U97" s="235"/>
      <c r="V97" s="235"/>
    </row>
    <row r="98" spans="2:22" s="31" customFormat="1" ht="15.95" customHeight="1" x14ac:dyDescent="0.2">
      <c r="B98" s="20"/>
      <c r="C98" s="20"/>
      <c r="D98" s="124"/>
      <c r="E98" s="124"/>
      <c r="F98" s="20"/>
      <c r="G98" s="20"/>
      <c r="H98" s="20"/>
      <c r="I98" s="64"/>
      <c r="J98" s="14"/>
      <c r="K98" s="14"/>
      <c r="L98" s="129">
        <v>10</v>
      </c>
      <c r="M98" s="130">
        <v>50</v>
      </c>
      <c r="N98" s="130">
        <v>50</v>
      </c>
      <c r="O98" s="130">
        <v>50</v>
      </c>
      <c r="P98" s="130">
        <v>50</v>
      </c>
      <c r="Q98" s="131">
        <v>50</v>
      </c>
      <c r="R98" s="235"/>
      <c r="S98" s="235"/>
      <c r="T98" s="235"/>
      <c r="U98" s="235"/>
      <c r="V98" s="235"/>
    </row>
    <row r="99" spans="2:22" s="31" customFormat="1" ht="15.95" customHeight="1" x14ac:dyDescent="0.2">
      <c r="B99" s="20"/>
      <c r="C99" s="20"/>
      <c r="D99" s="124"/>
      <c r="E99" s="124"/>
      <c r="F99" s="20"/>
      <c r="G99" s="20"/>
      <c r="H99" s="20"/>
      <c r="I99" s="64"/>
      <c r="J99" s="14"/>
      <c r="K99" s="14"/>
      <c r="L99" s="129">
        <v>11</v>
      </c>
      <c r="M99" s="130">
        <v>50</v>
      </c>
      <c r="N99" s="130">
        <v>50</v>
      </c>
      <c r="O99" s="130">
        <v>50</v>
      </c>
      <c r="P99" s="130">
        <v>50</v>
      </c>
      <c r="Q99" s="131">
        <v>50</v>
      </c>
      <c r="R99" s="235"/>
      <c r="S99" s="235"/>
      <c r="T99" s="235"/>
      <c r="U99" s="235"/>
      <c r="V99" s="235"/>
    </row>
    <row r="100" spans="2:22" s="31" customFormat="1" ht="15.95" customHeight="1" x14ac:dyDescent="0.2">
      <c r="B100" s="20"/>
      <c r="C100" s="20"/>
      <c r="D100" s="124"/>
      <c r="E100" s="124"/>
      <c r="F100" s="20"/>
      <c r="G100" s="20"/>
      <c r="H100" s="20"/>
      <c r="I100" s="64"/>
      <c r="J100" s="14"/>
      <c r="K100" s="14"/>
      <c r="L100" s="129">
        <v>12</v>
      </c>
      <c r="M100" s="130">
        <v>50</v>
      </c>
      <c r="N100" s="130">
        <v>50</v>
      </c>
      <c r="O100" s="130">
        <v>50</v>
      </c>
      <c r="P100" s="130">
        <v>50</v>
      </c>
      <c r="Q100" s="131">
        <v>50</v>
      </c>
      <c r="R100" s="235"/>
      <c r="S100" s="235"/>
      <c r="T100" s="235"/>
      <c r="U100" s="235"/>
      <c r="V100" s="235"/>
    </row>
    <row r="101" spans="2:22" s="31" customFormat="1" ht="15.95" customHeight="1" x14ac:dyDescent="0.2">
      <c r="B101" s="20"/>
      <c r="C101" s="20"/>
      <c r="D101" s="124"/>
      <c r="E101" s="124"/>
      <c r="F101" s="20"/>
      <c r="G101" s="20"/>
      <c r="H101" s="20"/>
      <c r="I101" s="64"/>
      <c r="J101" s="14"/>
      <c r="K101" s="14"/>
      <c r="L101" s="129">
        <v>13</v>
      </c>
      <c r="M101" s="130">
        <v>50</v>
      </c>
      <c r="N101" s="130">
        <v>50</v>
      </c>
      <c r="O101" s="130">
        <v>50</v>
      </c>
      <c r="P101" s="130">
        <v>50</v>
      </c>
      <c r="Q101" s="131">
        <v>50</v>
      </c>
      <c r="R101" s="235"/>
      <c r="S101" s="235"/>
      <c r="T101" s="235"/>
      <c r="U101" s="235"/>
      <c r="V101" s="235"/>
    </row>
    <row r="102" spans="2:22" s="31" customFormat="1" ht="15.95" customHeight="1" x14ac:dyDescent="0.2">
      <c r="B102" s="20"/>
      <c r="C102" s="20"/>
      <c r="D102" s="124"/>
      <c r="E102" s="124"/>
      <c r="F102" s="20"/>
      <c r="G102" s="20"/>
      <c r="H102" s="20"/>
      <c r="I102" s="64"/>
      <c r="J102" s="14"/>
      <c r="K102" s="14"/>
      <c r="L102" s="129">
        <v>14</v>
      </c>
      <c r="M102" s="130">
        <v>50</v>
      </c>
      <c r="N102" s="130">
        <v>50</v>
      </c>
      <c r="O102" s="130">
        <v>50</v>
      </c>
      <c r="P102" s="130">
        <v>50</v>
      </c>
      <c r="Q102" s="131">
        <v>50</v>
      </c>
      <c r="R102" s="235"/>
      <c r="S102" s="235"/>
      <c r="T102" s="235"/>
      <c r="U102" s="235"/>
      <c r="V102" s="235"/>
    </row>
    <row r="103" spans="2:22" s="31" customFormat="1" ht="15.95" customHeight="1" thickBot="1" x14ac:dyDescent="0.25">
      <c r="B103" s="20"/>
      <c r="C103" s="20"/>
      <c r="D103" s="124"/>
      <c r="E103" s="124"/>
      <c r="F103" s="20"/>
      <c r="G103" s="20"/>
      <c r="H103" s="20"/>
      <c r="I103" s="64"/>
      <c r="J103" s="14"/>
      <c r="K103" s="14"/>
      <c r="L103" s="134">
        <v>15</v>
      </c>
      <c r="M103" s="135">
        <v>50</v>
      </c>
      <c r="N103" s="135">
        <v>50</v>
      </c>
      <c r="O103" s="135">
        <v>50</v>
      </c>
      <c r="P103" s="135">
        <v>50</v>
      </c>
      <c r="Q103" s="136">
        <v>50</v>
      </c>
      <c r="R103" s="235"/>
      <c r="S103" s="235"/>
      <c r="T103" s="235"/>
      <c r="U103" s="235"/>
      <c r="V103" s="235"/>
    </row>
    <row r="104" spans="2:22" s="31" customFormat="1" ht="15.95" customHeight="1" x14ac:dyDescent="0.2">
      <c r="B104" s="20"/>
      <c r="C104" s="20"/>
      <c r="D104" s="124"/>
      <c r="E104" s="124"/>
      <c r="F104" s="20"/>
      <c r="G104" s="20"/>
      <c r="H104" s="20"/>
      <c r="I104" s="64"/>
      <c r="J104" s="14"/>
      <c r="K104" s="14"/>
      <c r="L104" s="234"/>
      <c r="M104" s="235"/>
      <c r="N104" s="235"/>
      <c r="O104" s="235"/>
      <c r="P104" s="235"/>
      <c r="Q104" s="235"/>
      <c r="R104" s="235"/>
      <c r="S104" s="235"/>
      <c r="T104" s="235"/>
      <c r="U104" s="235"/>
      <c r="V104" s="235"/>
    </row>
    <row r="105" spans="2:22" s="31" customFormat="1" ht="15.95" customHeight="1" x14ac:dyDescent="0.2">
      <c r="B105" s="20"/>
      <c r="C105" s="20"/>
      <c r="D105" s="124"/>
      <c r="E105" s="124"/>
      <c r="F105" s="20"/>
      <c r="G105" s="20"/>
      <c r="H105" s="20"/>
      <c r="I105" s="64"/>
      <c r="J105" s="14"/>
      <c r="K105" s="14"/>
      <c r="L105" s="234"/>
      <c r="M105" s="235"/>
      <c r="N105" s="235"/>
      <c r="O105" s="235"/>
      <c r="P105" s="235"/>
      <c r="Q105" s="235"/>
      <c r="R105" s="235"/>
      <c r="S105" s="235"/>
      <c r="T105" s="235"/>
      <c r="U105" s="235"/>
      <c r="V105" s="235"/>
    </row>
    <row r="106" spans="2:22" s="31" customFormat="1" ht="15.95" customHeight="1" x14ac:dyDescent="0.2">
      <c r="B106" s="20"/>
      <c r="C106" s="20"/>
      <c r="D106" s="124"/>
      <c r="E106" s="124"/>
      <c r="F106" s="20"/>
      <c r="G106" s="20"/>
      <c r="H106" s="20"/>
      <c r="I106" s="64"/>
      <c r="J106" s="14"/>
      <c r="K106" s="14"/>
      <c r="L106" s="234"/>
      <c r="M106" s="235"/>
      <c r="N106" s="235"/>
      <c r="O106" s="235"/>
      <c r="P106" s="235"/>
      <c r="Q106" s="235"/>
      <c r="R106" s="235"/>
      <c r="S106" s="235"/>
      <c r="T106" s="235"/>
      <c r="U106" s="235"/>
      <c r="V106" s="235"/>
    </row>
    <row r="107" spans="2:22" s="31" customFormat="1" ht="15.95" customHeight="1" x14ac:dyDescent="0.2">
      <c r="B107" s="20"/>
      <c r="C107" s="20"/>
      <c r="D107" s="124"/>
      <c r="E107" s="124"/>
      <c r="F107" s="20"/>
      <c r="G107" s="20"/>
      <c r="H107" s="20"/>
      <c r="I107" s="64"/>
      <c r="J107" s="14"/>
      <c r="K107" s="14"/>
      <c r="L107" s="234"/>
      <c r="M107" s="235"/>
      <c r="N107" s="235"/>
      <c r="O107" s="235"/>
      <c r="P107" s="235"/>
      <c r="Q107" s="235"/>
      <c r="R107" s="235"/>
      <c r="S107" s="235"/>
      <c r="T107" s="235"/>
      <c r="U107" s="235"/>
      <c r="V107" s="235"/>
    </row>
    <row r="108" spans="2:22" s="31" customFormat="1" ht="15.95" customHeight="1" x14ac:dyDescent="0.2">
      <c r="B108" s="20"/>
      <c r="C108" s="20"/>
      <c r="D108" s="124"/>
      <c r="E108" s="124"/>
      <c r="F108" s="20"/>
      <c r="G108" s="20"/>
      <c r="H108" s="20"/>
      <c r="I108" s="64"/>
      <c r="J108" s="14"/>
      <c r="K108" s="14"/>
      <c r="L108" s="234"/>
      <c r="M108" s="235"/>
      <c r="N108" s="235"/>
      <c r="O108" s="235"/>
      <c r="P108" s="235"/>
      <c r="Q108" s="235"/>
      <c r="R108" s="235"/>
      <c r="S108" s="235"/>
      <c r="T108" s="235"/>
      <c r="U108" s="235"/>
      <c r="V108" s="235"/>
    </row>
    <row r="109" spans="2:22" s="31" customFormat="1" ht="15.95" customHeight="1" x14ac:dyDescent="0.2">
      <c r="B109" s="20"/>
      <c r="C109" s="20"/>
      <c r="D109" s="124"/>
      <c r="E109" s="124"/>
      <c r="F109" s="20"/>
      <c r="G109" s="20"/>
      <c r="H109" s="20"/>
      <c r="I109" s="6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</row>
    <row r="110" spans="2:22" ht="123.95" customHeight="1" x14ac:dyDescent="0.2">
      <c r="B110" s="22"/>
      <c r="C110" s="22"/>
      <c r="D110" s="22"/>
      <c r="E110" s="22"/>
      <c r="F110" s="22"/>
      <c r="G110" s="22"/>
      <c r="H110" s="22"/>
      <c r="I110" s="22"/>
      <c r="J110" s="22"/>
      <c r="K110" s="22"/>
    </row>
    <row r="111" spans="2:22" ht="15.95" customHeight="1" x14ac:dyDescent="0.2">
      <c r="B111" s="22"/>
      <c r="C111" s="22"/>
      <c r="D111" s="22"/>
      <c r="E111" s="22"/>
      <c r="F111" s="22"/>
      <c r="G111" s="22"/>
      <c r="H111" s="22"/>
      <c r="I111" s="22"/>
      <c r="J111" s="22"/>
      <c r="K111" s="22"/>
    </row>
    <row r="112" spans="2:22" ht="15.95" customHeight="1" x14ac:dyDescent="0.2">
      <c r="B112" s="22"/>
      <c r="C112" s="22"/>
      <c r="D112" s="22"/>
      <c r="E112" s="22"/>
      <c r="F112" s="22"/>
      <c r="G112" s="22"/>
      <c r="H112" s="22"/>
      <c r="I112" s="22"/>
      <c r="J112" s="22"/>
      <c r="K112" s="22"/>
    </row>
    <row r="113" spans="2:9" ht="15.75" thickBot="1" x14ac:dyDescent="0.25">
      <c r="B113" s="20"/>
      <c r="C113" s="20"/>
      <c r="D113" s="20"/>
    </row>
    <row r="114" spans="2:9" ht="39.950000000000003" customHeight="1" thickBot="1" x14ac:dyDescent="0.35">
      <c r="B114" s="491" t="s">
        <v>199</v>
      </c>
      <c r="C114" s="492"/>
      <c r="D114" s="19"/>
    </row>
    <row r="115" spans="2:9" ht="17.25" thickBot="1" x14ac:dyDescent="0.3">
      <c r="B115" s="24" t="s">
        <v>47</v>
      </c>
      <c r="C115" s="42" t="s">
        <v>322</v>
      </c>
      <c r="D115" s="21"/>
      <c r="E115" s="15" t="s">
        <v>68</v>
      </c>
      <c r="F115" s="16" t="s">
        <v>69</v>
      </c>
      <c r="G115" s="149" t="s">
        <v>151</v>
      </c>
      <c r="H115" s="16" t="s">
        <v>70</v>
      </c>
      <c r="I115" s="17" t="s">
        <v>71</v>
      </c>
    </row>
    <row r="116" spans="2:9" s="31" customFormat="1" ht="15.95" customHeight="1" thickTop="1" thickBot="1" x14ac:dyDescent="0.3">
      <c r="B116" s="27">
        <v>1</v>
      </c>
      <c r="C116" s="285">
        <v>105</v>
      </c>
      <c r="D116" s="34"/>
      <c r="E116" s="102">
        <f>MIN(C116:C175)</f>
        <v>75</v>
      </c>
      <c r="F116" s="91">
        <f>MAX(C116:C175)</f>
        <v>115</v>
      </c>
      <c r="G116" s="150">
        <f>AVERAGE(C116:C175)</f>
        <v>98.933333333333337</v>
      </c>
      <c r="H116" s="91">
        <f>F116-E116</f>
        <v>40</v>
      </c>
      <c r="I116" s="92">
        <f>_xlfn.STDEV.S(C116:C175)</f>
        <v>10.455501619926844</v>
      </c>
    </row>
    <row r="117" spans="2:9" s="31" customFormat="1" ht="15.95" customHeight="1" x14ac:dyDescent="0.2">
      <c r="B117" s="28">
        <v>2</v>
      </c>
      <c r="C117" s="286">
        <v>90</v>
      </c>
      <c r="D117" s="34" t="s">
        <v>458</v>
      </c>
      <c r="E117" s="31">
        <v>80</v>
      </c>
      <c r="F117" s="31">
        <v>120</v>
      </c>
    </row>
    <row r="118" spans="2:9" s="31" customFormat="1" ht="15.95" customHeight="1" x14ac:dyDescent="0.2">
      <c r="B118" s="28">
        <v>3</v>
      </c>
      <c r="C118" s="286">
        <v>93</v>
      </c>
      <c r="D118" s="34"/>
    </row>
    <row r="119" spans="2:9" s="31" customFormat="1" ht="15.95" customHeight="1" x14ac:dyDescent="0.2">
      <c r="B119" s="35">
        <v>4</v>
      </c>
      <c r="C119" s="286">
        <v>100</v>
      </c>
      <c r="D119" s="34"/>
    </row>
    <row r="120" spans="2:9" s="31" customFormat="1" ht="15.95" customHeight="1" x14ac:dyDescent="0.2">
      <c r="B120" s="35">
        <v>5</v>
      </c>
      <c r="C120" s="286">
        <v>106</v>
      </c>
      <c r="D120" s="34"/>
    </row>
    <row r="121" spans="2:9" s="31" customFormat="1" ht="15.95" customHeight="1" x14ac:dyDescent="0.2">
      <c r="B121" s="35">
        <v>6</v>
      </c>
      <c r="C121" s="286">
        <v>110</v>
      </c>
      <c r="D121" s="34"/>
    </row>
    <row r="122" spans="2:9" s="31" customFormat="1" ht="15.95" customHeight="1" x14ac:dyDescent="0.2">
      <c r="B122" s="35">
        <v>7</v>
      </c>
      <c r="C122" s="286">
        <v>90</v>
      </c>
      <c r="D122" s="34"/>
    </row>
    <row r="123" spans="2:9" s="31" customFormat="1" ht="15.95" customHeight="1" x14ac:dyDescent="0.2">
      <c r="B123" s="35">
        <v>8</v>
      </c>
      <c r="C123" s="286">
        <v>109</v>
      </c>
      <c r="D123" s="34"/>
    </row>
    <row r="124" spans="2:9" s="31" customFormat="1" ht="15.95" customHeight="1" x14ac:dyDescent="0.2">
      <c r="B124" s="35">
        <v>9</v>
      </c>
      <c r="C124" s="286">
        <v>87</v>
      </c>
      <c r="D124" s="34"/>
    </row>
    <row r="125" spans="2:9" s="31" customFormat="1" ht="15.95" customHeight="1" x14ac:dyDescent="0.2">
      <c r="B125" s="35">
        <v>10</v>
      </c>
      <c r="C125" s="286">
        <v>95</v>
      </c>
      <c r="D125" s="34"/>
    </row>
    <row r="126" spans="2:9" s="31" customFormat="1" ht="15.95" customHeight="1" x14ac:dyDescent="0.2">
      <c r="B126" s="35">
        <v>11</v>
      </c>
      <c r="C126" s="286">
        <v>105</v>
      </c>
      <c r="D126" s="34"/>
    </row>
    <row r="127" spans="2:9" s="31" customFormat="1" ht="15.95" customHeight="1" x14ac:dyDescent="0.2">
      <c r="B127" s="35">
        <v>12</v>
      </c>
      <c r="C127" s="286">
        <v>115</v>
      </c>
      <c r="D127" s="34"/>
    </row>
    <row r="128" spans="2:9" s="31" customFormat="1" ht="15.95" customHeight="1" x14ac:dyDescent="0.2">
      <c r="B128" s="35">
        <v>13</v>
      </c>
      <c r="C128" s="286">
        <v>111</v>
      </c>
      <c r="D128" s="34"/>
    </row>
    <row r="129" spans="2:4" s="31" customFormat="1" ht="15.95" customHeight="1" x14ac:dyDescent="0.2">
      <c r="B129" s="35">
        <v>14</v>
      </c>
      <c r="C129" s="286">
        <v>105</v>
      </c>
      <c r="D129" s="34"/>
    </row>
    <row r="130" spans="2:4" s="31" customFormat="1" ht="15.95" customHeight="1" x14ac:dyDescent="0.2">
      <c r="B130" s="35">
        <v>15</v>
      </c>
      <c r="C130" s="286">
        <v>80</v>
      </c>
      <c r="D130" s="34"/>
    </row>
    <row r="131" spans="2:4" s="31" customFormat="1" ht="15.95" customHeight="1" x14ac:dyDescent="0.2">
      <c r="B131" s="35">
        <v>16</v>
      </c>
      <c r="C131" s="286">
        <v>90</v>
      </c>
      <c r="D131" s="34"/>
    </row>
    <row r="132" spans="2:4" s="31" customFormat="1" ht="15.95" customHeight="1" x14ac:dyDescent="0.2">
      <c r="B132" s="35">
        <v>17</v>
      </c>
      <c r="C132" s="286">
        <v>100</v>
      </c>
      <c r="D132" s="34"/>
    </row>
    <row r="133" spans="2:4" s="31" customFormat="1" ht="15.95" customHeight="1" x14ac:dyDescent="0.2">
      <c r="B133" s="35">
        <v>18</v>
      </c>
      <c r="C133" s="286">
        <v>110</v>
      </c>
      <c r="D133" s="34"/>
    </row>
    <row r="134" spans="2:4" s="31" customFormat="1" ht="15.95" customHeight="1" x14ac:dyDescent="0.2">
      <c r="B134" s="35">
        <v>19</v>
      </c>
      <c r="C134" s="286">
        <v>80</v>
      </c>
      <c r="D134" s="34"/>
    </row>
    <row r="135" spans="2:4" s="31" customFormat="1" ht="15.95" customHeight="1" x14ac:dyDescent="0.2">
      <c r="B135" s="35">
        <v>20</v>
      </c>
      <c r="C135" s="286">
        <v>90</v>
      </c>
      <c r="D135" s="34"/>
    </row>
    <row r="136" spans="2:4" s="31" customFormat="1" ht="15.95" customHeight="1" x14ac:dyDescent="0.2">
      <c r="B136" s="35">
        <v>21</v>
      </c>
      <c r="C136" s="286">
        <v>100</v>
      </c>
      <c r="D136" s="34"/>
    </row>
    <row r="137" spans="2:4" s="31" customFormat="1" ht="15.95" customHeight="1" x14ac:dyDescent="0.2">
      <c r="B137" s="35">
        <v>22</v>
      </c>
      <c r="C137" s="286">
        <v>90</v>
      </c>
      <c r="D137" s="34"/>
    </row>
    <row r="138" spans="2:4" s="31" customFormat="1" ht="15.95" customHeight="1" x14ac:dyDescent="0.2">
      <c r="B138" s="35">
        <v>23</v>
      </c>
      <c r="C138" s="286">
        <v>101</v>
      </c>
      <c r="D138" s="34"/>
    </row>
    <row r="139" spans="2:4" s="31" customFormat="1" ht="15.95" customHeight="1" x14ac:dyDescent="0.2">
      <c r="B139" s="35">
        <v>24</v>
      </c>
      <c r="C139" s="286">
        <v>95</v>
      </c>
      <c r="D139" s="34"/>
    </row>
    <row r="140" spans="2:4" s="31" customFormat="1" ht="15.95" customHeight="1" x14ac:dyDescent="0.2">
      <c r="B140" s="35">
        <v>25</v>
      </c>
      <c r="C140" s="286">
        <v>100</v>
      </c>
      <c r="D140" s="34"/>
    </row>
    <row r="141" spans="2:4" s="31" customFormat="1" ht="15.95" customHeight="1" outlineLevel="1" x14ac:dyDescent="0.2">
      <c r="B141" s="35">
        <v>26</v>
      </c>
      <c r="C141" s="286">
        <v>110</v>
      </c>
      <c r="D141" s="34"/>
    </row>
    <row r="142" spans="2:4" s="31" customFormat="1" ht="15.95" customHeight="1" outlineLevel="1" x14ac:dyDescent="0.2">
      <c r="B142" s="35">
        <v>27</v>
      </c>
      <c r="C142" s="286">
        <v>108</v>
      </c>
      <c r="D142" s="34"/>
    </row>
    <row r="143" spans="2:4" s="31" customFormat="1" ht="15.95" customHeight="1" outlineLevel="1" x14ac:dyDescent="0.2">
      <c r="B143" s="35">
        <v>28</v>
      </c>
      <c r="C143" s="286">
        <v>96</v>
      </c>
      <c r="D143" s="34"/>
    </row>
    <row r="144" spans="2:4" s="31" customFormat="1" ht="15.95" customHeight="1" outlineLevel="1" x14ac:dyDescent="0.2">
      <c r="B144" s="240">
        <v>29</v>
      </c>
      <c r="C144" s="287">
        <v>106</v>
      </c>
      <c r="D144" s="34"/>
    </row>
    <row r="145" spans="2:10" s="31" customFormat="1" ht="15.95" customHeight="1" outlineLevel="1" x14ac:dyDescent="0.2">
      <c r="B145" s="220">
        <v>30</v>
      </c>
      <c r="C145" s="288">
        <v>78</v>
      </c>
      <c r="D145" s="34"/>
      <c r="F145" s="14"/>
      <c r="G145" s="14"/>
      <c r="H145" s="14"/>
      <c r="I145" s="14"/>
      <c r="J145" s="14"/>
    </row>
    <row r="146" spans="2:10" s="31" customFormat="1" ht="15.95" customHeight="1" outlineLevel="1" x14ac:dyDescent="0.2">
      <c r="B146" s="220">
        <v>31</v>
      </c>
      <c r="C146" s="288">
        <v>110</v>
      </c>
      <c r="D146" s="34"/>
      <c r="F146" s="14"/>
      <c r="G146" s="14"/>
      <c r="H146" s="14"/>
      <c r="I146" s="14"/>
      <c r="J146" s="14"/>
    </row>
    <row r="147" spans="2:10" s="31" customFormat="1" ht="15.95" customHeight="1" outlineLevel="1" x14ac:dyDescent="0.2">
      <c r="B147" s="220">
        <v>32</v>
      </c>
      <c r="C147" s="288">
        <v>110</v>
      </c>
      <c r="D147" s="34"/>
      <c r="F147" s="14"/>
      <c r="G147" s="14"/>
      <c r="H147" s="14"/>
      <c r="I147" s="14"/>
      <c r="J147" s="14"/>
    </row>
    <row r="148" spans="2:10" s="31" customFormat="1" ht="15.95" customHeight="1" outlineLevel="1" x14ac:dyDescent="0.2">
      <c r="B148" s="220">
        <v>33</v>
      </c>
      <c r="C148" s="288">
        <v>115</v>
      </c>
      <c r="D148" s="34"/>
      <c r="F148" s="14"/>
      <c r="G148" s="14"/>
      <c r="H148" s="14"/>
      <c r="I148" s="14"/>
      <c r="J148" s="14"/>
    </row>
    <row r="149" spans="2:10" s="31" customFormat="1" ht="15.95" customHeight="1" outlineLevel="1" x14ac:dyDescent="0.2">
      <c r="B149" s="220">
        <v>34</v>
      </c>
      <c r="C149" s="288">
        <v>75</v>
      </c>
      <c r="D149" s="34"/>
      <c r="F149" s="14"/>
      <c r="G149" s="14"/>
      <c r="H149" s="14"/>
      <c r="I149" s="14"/>
      <c r="J149" s="14"/>
    </row>
    <row r="150" spans="2:10" s="31" customFormat="1" ht="15.95" customHeight="1" outlineLevel="1" x14ac:dyDescent="0.2">
      <c r="B150" s="220">
        <v>35</v>
      </c>
      <c r="C150" s="288">
        <v>100</v>
      </c>
      <c r="D150" s="34"/>
      <c r="F150" s="14"/>
      <c r="G150" s="14"/>
      <c r="H150" s="14"/>
      <c r="I150" s="14"/>
      <c r="J150" s="14"/>
    </row>
    <row r="151" spans="2:10" s="31" customFormat="1" ht="15.95" customHeight="1" outlineLevel="1" x14ac:dyDescent="0.2">
      <c r="B151" s="220">
        <v>36</v>
      </c>
      <c r="C151" s="288">
        <v>100</v>
      </c>
      <c r="D151" s="34"/>
      <c r="F151" s="14"/>
      <c r="G151" s="14"/>
      <c r="H151" s="14"/>
      <c r="I151" s="14"/>
      <c r="J151" s="14"/>
    </row>
    <row r="152" spans="2:10" s="31" customFormat="1" ht="15.95" customHeight="1" outlineLevel="1" x14ac:dyDescent="0.2">
      <c r="B152" s="220">
        <v>37</v>
      </c>
      <c r="C152" s="288">
        <v>107</v>
      </c>
      <c r="D152" s="34"/>
      <c r="F152" s="14"/>
      <c r="G152" s="14"/>
      <c r="H152" s="14"/>
      <c r="I152" s="14"/>
      <c r="J152" s="14"/>
    </row>
    <row r="153" spans="2:10" s="31" customFormat="1" ht="15.95" customHeight="1" outlineLevel="1" x14ac:dyDescent="0.2">
      <c r="B153" s="220">
        <v>38</v>
      </c>
      <c r="C153" s="288">
        <v>107</v>
      </c>
      <c r="D153" s="34"/>
      <c r="F153" s="14"/>
      <c r="G153" s="14"/>
      <c r="H153" s="14"/>
      <c r="I153" s="14"/>
      <c r="J153" s="14"/>
    </row>
    <row r="154" spans="2:10" s="31" customFormat="1" ht="15.95" customHeight="1" outlineLevel="1" x14ac:dyDescent="0.2">
      <c r="B154" s="220">
        <v>39</v>
      </c>
      <c r="C154" s="288">
        <v>110</v>
      </c>
      <c r="D154" s="34"/>
      <c r="F154" s="14"/>
      <c r="G154" s="14"/>
      <c r="H154" s="14"/>
      <c r="I154" s="14"/>
      <c r="J154" s="14"/>
    </row>
    <row r="155" spans="2:10" s="31" customFormat="1" ht="15.95" customHeight="1" outlineLevel="1" x14ac:dyDescent="0.2">
      <c r="B155" s="220">
        <v>40</v>
      </c>
      <c r="C155" s="288">
        <v>105</v>
      </c>
      <c r="D155" s="34"/>
      <c r="F155" s="14"/>
      <c r="G155" s="14"/>
      <c r="H155" s="14"/>
      <c r="I155" s="14"/>
      <c r="J155" s="14"/>
    </row>
    <row r="156" spans="2:10" s="31" customFormat="1" ht="15.95" customHeight="1" outlineLevel="1" x14ac:dyDescent="0.2">
      <c r="B156" s="220">
        <v>41</v>
      </c>
      <c r="C156" s="288">
        <v>105</v>
      </c>
      <c r="D156" s="34"/>
      <c r="F156" s="14"/>
      <c r="G156" s="14"/>
      <c r="H156" s="14"/>
      <c r="I156" s="14"/>
      <c r="J156" s="14"/>
    </row>
    <row r="157" spans="2:10" s="31" customFormat="1" ht="15.95" customHeight="1" outlineLevel="1" x14ac:dyDescent="0.2">
      <c r="B157" s="220">
        <v>42</v>
      </c>
      <c r="C157" s="288">
        <v>110</v>
      </c>
      <c r="D157" s="34"/>
      <c r="F157" s="14"/>
      <c r="G157" s="14"/>
      <c r="H157" s="14"/>
      <c r="I157" s="14"/>
      <c r="J157" s="14"/>
    </row>
    <row r="158" spans="2:10" s="31" customFormat="1" ht="15.95" customHeight="1" outlineLevel="1" x14ac:dyDescent="0.2">
      <c r="B158" s="220">
        <v>43</v>
      </c>
      <c r="C158" s="288">
        <v>105</v>
      </c>
      <c r="D158" s="34"/>
      <c r="F158" s="14"/>
      <c r="G158" s="14"/>
      <c r="H158" s="14"/>
      <c r="I158" s="14"/>
      <c r="J158" s="14"/>
    </row>
    <row r="159" spans="2:10" s="31" customFormat="1" ht="15.95" customHeight="1" outlineLevel="1" x14ac:dyDescent="0.2">
      <c r="B159" s="220">
        <v>44</v>
      </c>
      <c r="C159" s="288">
        <v>86</v>
      </c>
      <c r="D159" s="34"/>
      <c r="F159" s="14"/>
      <c r="G159" s="14"/>
      <c r="H159" s="14"/>
      <c r="I159" s="14"/>
      <c r="J159" s="14"/>
    </row>
    <row r="160" spans="2:10" s="31" customFormat="1" ht="15.95" customHeight="1" outlineLevel="1" x14ac:dyDescent="0.2">
      <c r="B160" s="220">
        <v>45</v>
      </c>
      <c r="C160" s="288">
        <v>100</v>
      </c>
      <c r="D160" s="34"/>
      <c r="F160" s="14"/>
      <c r="G160" s="14"/>
      <c r="H160" s="14"/>
      <c r="I160" s="14"/>
      <c r="J160" s="14"/>
    </row>
    <row r="161" spans="2:10" s="31" customFormat="1" ht="15.95" customHeight="1" outlineLevel="1" x14ac:dyDescent="0.2">
      <c r="B161" s="220">
        <v>46</v>
      </c>
      <c r="C161" s="288">
        <v>110</v>
      </c>
      <c r="D161" s="34"/>
      <c r="F161" s="14"/>
      <c r="G161" s="14"/>
      <c r="H161" s="14"/>
      <c r="I161" s="14"/>
      <c r="J161" s="14"/>
    </row>
    <row r="162" spans="2:10" s="31" customFormat="1" ht="15.95" customHeight="1" outlineLevel="1" x14ac:dyDescent="0.2">
      <c r="B162" s="220">
        <v>47</v>
      </c>
      <c r="C162" s="288">
        <v>110</v>
      </c>
      <c r="D162" s="34"/>
      <c r="F162" s="14"/>
      <c r="G162" s="14"/>
      <c r="H162" s="14"/>
      <c r="I162" s="14"/>
      <c r="J162" s="14"/>
    </row>
    <row r="163" spans="2:10" s="31" customFormat="1" ht="15.95" customHeight="1" outlineLevel="1" x14ac:dyDescent="0.2">
      <c r="B163" s="220">
        <v>48</v>
      </c>
      <c r="C163" s="288">
        <v>110</v>
      </c>
      <c r="D163" s="34"/>
      <c r="F163" s="14"/>
      <c r="G163" s="14"/>
      <c r="H163" s="14"/>
      <c r="I163" s="14"/>
      <c r="J163" s="14"/>
    </row>
    <row r="164" spans="2:10" s="31" customFormat="1" ht="15.95" customHeight="1" outlineLevel="1" x14ac:dyDescent="0.2">
      <c r="B164" s="220">
        <v>49</v>
      </c>
      <c r="C164" s="288">
        <v>97</v>
      </c>
      <c r="D164" s="34"/>
      <c r="F164" s="14"/>
      <c r="G164" s="14"/>
      <c r="H164" s="14"/>
      <c r="I164" s="14"/>
      <c r="J164" s="14"/>
    </row>
    <row r="165" spans="2:10" s="31" customFormat="1" ht="15.95" customHeight="1" outlineLevel="1" x14ac:dyDescent="0.2">
      <c r="B165" s="220">
        <v>50</v>
      </c>
      <c r="C165" s="288">
        <v>85</v>
      </c>
      <c r="D165" s="34"/>
      <c r="F165" s="14"/>
      <c r="G165" s="14"/>
      <c r="H165" s="14"/>
      <c r="I165" s="14"/>
      <c r="J165" s="14"/>
    </row>
    <row r="166" spans="2:10" s="31" customFormat="1" ht="15.95" customHeight="1" outlineLevel="1" x14ac:dyDescent="0.2">
      <c r="B166" s="220">
        <v>51</v>
      </c>
      <c r="C166" s="288">
        <v>90</v>
      </c>
      <c r="D166" s="34"/>
      <c r="F166" s="14"/>
      <c r="G166" s="14"/>
      <c r="H166" s="14"/>
      <c r="I166" s="14"/>
      <c r="J166" s="14"/>
    </row>
    <row r="167" spans="2:10" s="31" customFormat="1" ht="15.95" customHeight="1" outlineLevel="1" x14ac:dyDescent="0.2">
      <c r="B167" s="220">
        <v>52</v>
      </c>
      <c r="C167" s="288">
        <v>85</v>
      </c>
      <c r="D167" s="34"/>
      <c r="F167" s="14"/>
      <c r="G167" s="14"/>
      <c r="H167" s="14"/>
      <c r="I167" s="14"/>
      <c r="J167" s="14"/>
    </row>
    <row r="168" spans="2:10" s="31" customFormat="1" ht="15.95" customHeight="1" outlineLevel="1" x14ac:dyDescent="0.2">
      <c r="B168" s="220">
        <v>53</v>
      </c>
      <c r="C168" s="288">
        <v>97</v>
      </c>
      <c r="D168" s="34"/>
      <c r="F168" s="14"/>
      <c r="G168" s="14"/>
      <c r="H168" s="14"/>
      <c r="I168" s="14"/>
      <c r="J168" s="14"/>
    </row>
    <row r="169" spans="2:10" s="31" customFormat="1" ht="15.95" customHeight="1" outlineLevel="1" x14ac:dyDescent="0.2">
      <c r="B169" s="220">
        <v>54</v>
      </c>
      <c r="C169" s="288">
        <v>82</v>
      </c>
      <c r="D169" s="34"/>
      <c r="F169" s="14"/>
      <c r="G169" s="14"/>
      <c r="H169" s="14"/>
      <c r="I169" s="14"/>
      <c r="J169" s="14"/>
    </row>
    <row r="170" spans="2:10" s="31" customFormat="1" ht="15.95" customHeight="1" outlineLevel="1" x14ac:dyDescent="0.2">
      <c r="B170" s="220">
        <v>55</v>
      </c>
      <c r="C170" s="288">
        <v>105</v>
      </c>
      <c r="D170" s="34"/>
      <c r="F170" s="14"/>
      <c r="G170" s="14"/>
      <c r="H170" s="14"/>
      <c r="I170" s="14"/>
      <c r="J170" s="14"/>
    </row>
    <row r="171" spans="2:10" s="31" customFormat="1" ht="15.95" customHeight="1" outlineLevel="1" x14ac:dyDescent="0.2">
      <c r="B171" s="220">
        <v>56</v>
      </c>
      <c r="C171" s="288">
        <v>85</v>
      </c>
      <c r="D171" s="34"/>
      <c r="F171" s="14"/>
      <c r="G171" s="14"/>
      <c r="H171" s="14"/>
      <c r="I171" s="14"/>
      <c r="J171" s="14"/>
    </row>
    <row r="172" spans="2:10" s="31" customFormat="1" ht="15.95" customHeight="1" outlineLevel="1" x14ac:dyDescent="0.2">
      <c r="B172" s="242">
        <v>57</v>
      </c>
      <c r="C172" s="288">
        <v>100</v>
      </c>
      <c r="D172" s="34"/>
      <c r="F172" s="14"/>
      <c r="G172" s="14"/>
      <c r="H172" s="14"/>
      <c r="I172" s="14"/>
      <c r="J172" s="14"/>
    </row>
    <row r="173" spans="2:10" s="31" customFormat="1" ht="15.95" customHeight="1" outlineLevel="1" x14ac:dyDescent="0.2">
      <c r="B173" s="243">
        <v>58</v>
      </c>
      <c r="C173" s="288">
        <v>105</v>
      </c>
      <c r="D173" s="34"/>
      <c r="F173" s="14"/>
      <c r="G173" s="14"/>
      <c r="H173" s="14"/>
      <c r="I173" s="14"/>
      <c r="J173" s="14"/>
    </row>
    <row r="174" spans="2:10" s="31" customFormat="1" ht="15.95" customHeight="1" outlineLevel="1" x14ac:dyDescent="0.2">
      <c r="B174" s="243">
        <v>59</v>
      </c>
      <c r="C174" s="288">
        <v>95</v>
      </c>
      <c r="D174" s="34"/>
      <c r="F174" s="14"/>
      <c r="G174" s="14"/>
      <c r="H174" s="14"/>
      <c r="I174" s="14"/>
      <c r="J174" s="14"/>
    </row>
    <row r="175" spans="2:10" ht="15.75" thickBot="1" x14ac:dyDescent="0.25">
      <c r="B175" s="244">
        <v>60</v>
      </c>
      <c r="C175" s="289">
        <v>80</v>
      </c>
    </row>
    <row r="176" spans="2:10" x14ac:dyDescent="0.2">
      <c r="B176" s="34"/>
      <c r="C176" s="20"/>
    </row>
    <row r="177" spans="1:14" ht="19.5" x14ac:dyDescent="0.3">
      <c r="F177" s="19"/>
    </row>
    <row r="178" spans="1:14" ht="20.100000000000001" customHeight="1" thickBot="1" x14ac:dyDescent="0.35">
      <c r="B178" s="496" t="s">
        <v>200</v>
      </c>
      <c r="C178" s="496"/>
      <c r="D178" s="496"/>
      <c r="E178" s="19"/>
      <c r="F178" s="21"/>
    </row>
    <row r="179" spans="1:14" ht="17.100000000000001" customHeight="1" thickBot="1" x14ac:dyDescent="0.3">
      <c r="B179" s="58" t="s">
        <v>37</v>
      </c>
      <c r="C179" s="25" t="s">
        <v>47</v>
      </c>
      <c r="D179" s="42" t="s">
        <v>65</v>
      </c>
      <c r="E179" s="93"/>
      <c r="F179" s="93"/>
      <c r="G179" s="40" t="s">
        <v>19</v>
      </c>
      <c r="H179" s="41" t="s">
        <v>68</v>
      </c>
      <c r="I179" s="41" t="s">
        <v>69</v>
      </c>
      <c r="J179" s="149" t="s">
        <v>151</v>
      </c>
      <c r="K179" s="41" t="s">
        <v>70</v>
      </c>
      <c r="L179" s="17" t="s">
        <v>71</v>
      </c>
      <c r="M179" s="14" t="s">
        <v>455</v>
      </c>
      <c r="N179" s="14" t="s">
        <v>456</v>
      </c>
    </row>
    <row r="180" spans="1:14" s="31" customFormat="1" ht="15.95" customHeight="1" thickTop="1" x14ac:dyDescent="0.25">
      <c r="A180" s="31" t="s">
        <v>345</v>
      </c>
      <c r="B180" s="48" t="s">
        <v>340</v>
      </c>
      <c r="C180" s="49">
        <v>1</v>
      </c>
      <c r="D180" s="50">
        <v>1.4350000000000001</v>
      </c>
      <c r="E180" s="34"/>
      <c r="F180" s="34"/>
      <c r="G180" s="39" t="str">
        <f>B180</f>
        <v>GS1P1 SA1-2</v>
      </c>
      <c r="H180" s="101">
        <f>MIN(D180:D182)</f>
        <v>1.43</v>
      </c>
      <c r="I180" s="101">
        <f>MAX(D180:D182)</f>
        <v>1.4350000000000001</v>
      </c>
      <c r="J180" s="101">
        <f>AVERAGE(D180:D182)</f>
        <v>1.4333333333333333</v>
      </c>
      <c r="K180" s="101">
        <f>I180-H180</f>
        <v>5.0000000000001155E-3</v>
      </c>
      <c r="L180" s="97">
        <f>_xlfn.STDEV.P(D180:D182)</f>
        <v>2.3570226039552129E-3</v>
      </c>
      <c r="N180" s="31" t="s">
        <v>457</v>
      </c>
    </row>
    <row r="181" spans="1:14" s="31" customFormat="1" ht="15.95" customHeight="1" x14ac:dyDescent="0.25">
      <c r="A181" s="31" t="s">
        <v>345</v>
      </c>
      <c r="B181" s="48" t="str">
        <f t="shared" ref="B181:B182" si="1">$B$180</f>
        <v>GS1P1 SA1-2</v>
      </c>
      <c r="C181" s="49">
        <v>2</v>
      </c>
      <c r="D181" s="50">
        <v>1.4350000000000001</v>
      </c>
      <c r="E181" s="34"/>
      <c r="F181" s="34"/>
      <c r="G181" s="37" t="str">
        <f>B183</f>
        <v>GS1P1 SA2 -2</v>
      </c>
      <c r="H181" s="73">
        <f>MIN(D183:D186)</f>
        <v>1.38</v>
      </c>
      <c r="I181" s="73">
        <f>MAX(D183:D186)</f>
        <v>1.4550000000000001</v>
      </c>
      <c r="J181" s="73">
        <f>AVERAGE(D183:D186)</f>
        <v>1.42</v>
      </c>
      <c r="K181" s="73">
        <f>I181-H181</f>
        <v>7.5000000000000178E-2</v>
      </c>
      <c r="L181" s="98">
        <f>_xlfn.STDEV.P(D183:D186)</f>
        <v>3.5178118198675806E-2</v>
      </c>
      <c r="N181" s="31" t="s">
        <v>457</v>
      </c>
    </row>
    <row r="182" spans="1:14" s="31" customFormat="1" ht="15.95" customHeight="1" x14ac:dyDescent="0.25">
      <c r="A182" s="31" t="s">
        <v>345</v>
      </c>
      <c r="B182" s="51" t="str">
        <f t="shared" si="1"/>
        <v>GS1P1 SA1-2</v>
      </c>
      <c r="C182" s="52">
        <v>3</v>
      </c>
      <c r="D182" s="53">
        <v>1.43</v>
      </c>
      <c r="E182" s="34"/>
      <c r="F182" s="34"/>
      <c r="G182" s="37" t="str">
        <f>B187</f>
        <v>GS1P1 SA3-2</v>
      </c>
      <c r="H182" s="73">
        <f>MIN(D187:D190)</f>
        <v>1.43</v>
      </c>
      <c r="I182" s="73">
        <f>MAX(D187:D190)</f>
        <v>1.4350000000000001</v>
      </c>
      <c r="J182" s="73">
        <f>AVERAGE(D187:D190)</f>
        <v>1.4312499999999999</v>
      </c>
      <c r="K182" s="73">
        <f>I182-H182</f>
        <v>5.0000000000001155E-3</v>
      </c>
      <c r="L182" s="98">
        <f>_xlfn.STDEV.P(D187:D190)</f>
        <v>2.1650635094611465E-3</v>
      </c>
      <c r="N182" s="31" t="s">
        <v>457</v>
      </c>
    </row>
    <row r="183" spans="1:14" s="31" customFormat="1" ht="15.95" customHeight="1" x14ac:dyDescent="0.25">
      <c r="A183" s="31" t="s">
        <v>346</v>
      </c>
      <c r="B183" s="48" t="s">
        <v>341</v>
      </c>
      <c r="C183" s="54">
        <v>1</v>
      </c>
      <c r="D183" s="50">
        <v>1.39</v>
      </c>
      <c r="E183" s="34"/>
      <c r="F183" s="34"/>
      <c r="G183" s="37" t="str">
        <f>B191</f>
        <v>GS1P1 SA4-2</v>
      </c>
      <c r="H183" s="73">
        <f>MIN(D191:D194)</f>
        <v>1.42</v>
      </c>
      <c r="I183" s="73">
        <f>MAX(D191:D194)</f>
        <v>1.425</v>
      </c>
      <c r="J183" s="73">
        <f>AVERAGE(D191:D194)</f>
        <v>1.4237499999999998</v>
      </c>
      <c r="K183" s="73">
        <f>I183-H183</f>
        <v>5.0000000000001155E-3</v>
      </c>
      <c r="L183" s="98">
        <f>_xlfn.STDEV.P(D191:D194)</f>
        <v>2.1650635094611465E-3</v>
      </c>
      <c r="N183" s="31" t="s">
        <v>457</v>
      </c>
    </row>
    <row r="184" spans="1:14" s="31" customFormat="1" ht="15.95" customHeight="1" thickBot="1" x14ac:dyDescent="0.3">
      <c r="A184" s="31" t="s">
        <v>346</v>
      </c>
      <c r="B184" s="48" t="s">
        <v>341</v>
      </c>
      <c r="C184" s="54">
        <v>2</v>
      </c>
      <c r="D184" s="50">
        <v>1.4550000000000001</v>
      </c>
      <c r="E184" s="34"/>
      <c r="F184" s="34"/>
      <c r="G184" s="38" t="str">
        <f>B195</f>
        <v>GS1P1 SA5-2</v>
      </c>
      <c r="H184" s="99">
        <f>MIN(D195:D198)</f>
        <v>1.43</v>
      </c>
      <c r="I184" s="99">
        <f>MAX(D195:D198)</f>
        <v>1.4350000000000001</v>
      </c>
      <c r="J184" s="99">
        <f>AVERAGE(D195:D198)</f>
        <v>1.4325000000000001</v>
      </c>
      <c r="K184" s="99">
        <f>I184-H184</f>
        <v>5.0000000000001155E-3</v>
      </c>
      <c r="L184" s="100">
        <f>_xlfn.STDEV.P(D195:D198)</f>
        <v>2.5000000000000577E-3</v>
      </c>
      <c r="N184" s="31" t="s">
        <v>457</v>
      </c>
    </row>
    <row r="185" spans="1:14" s="31" customFormat="1" ht="15.95" customHeight="1" x14ac:dyDescent="0.2">
      <c r="A185" s="31" t="s">
        <v>346</v>
      </c>
      <c r="B185" s="48" t="s">
        <v>341</v>
      </c>
      <c r="C185" s="54">
        <v>3</v>
      </c>
      <c r="D185" s="50">
        <v>1.4550000000000001</v>
      </c>
      <c r="E185" s="34"/>
      <c r="F185" s="34"/>
      <c r="G185" s="36" t="s">
        <v>458</v>
      </c>
      <c r="H185" s="34" t="s">
        <v>459</v>
      </c>
      <c r="I185" s="34" t="s">
        <v>460</v>
      </c>
      <c r="J185" s="34"/>
      <c r="K185" s="34">
        <v>40</v>
      </c>
    </row>
    <row r="186" spans="1:14" s="31" customFormat="1" ht="15.95" customHeight="1" x14ac:dyDescent="0.25">
      <c r="A186" s="31" t="s">
        <v>346</v>
      </c>
      <c r="B186" s="51" t="s">
        <v>341</v>
      </c>
      <c r="C186" s="303">
        <v>4</v>
      </c>
      <c r="D186" s="53">
        <v>1.38</v>
      </c>
      <c r="E186" s="34"/>
      <c r="F186" s="34"/>
      <c r="G186" s="36"/>
      <c r="H186" s="34"/>
      <c r="I186" s="34"/>
      <c r="J186" s="34"/>
      <c r="K186" s="34"/>
    </row>
    <row r="187" spans="1:14" s="31" customFormat="1" ht="15.95" customHeight="1" x14ac:dyDescent="0.2">
      <c r="A187" s="31" t="s">
        <v>345</v>
      </c>
      <c r="B187" s="48" t="s">
        <v>342</v>
      </c>
      <c r="C187" s="54">
        <v>1</v>
      </c>
      <c r="D187" s="50">
        <v>1.43</v>
      </c>
      <c r="E187" s="34"/>
      <c r="F187" s="34"/>
    </row>
    <row r="188" spans="1:14" s="31" customFormat="1" ht="15.95" customHeight="1" x14ac:dyDescent="0.2">
      <c r="A188" s="31" t="s">
        <v>345</v>
      </c>
      <c r="B188" s="48" t="s">
        <v>342</v>
      </c>
      <c r="C188" s="54">
        <v>2</v>
      </c>
      <c r="D188" s="50">
        <v>1.43</v>
      </c>
      <c r="E188" s="34"/>
      <c r="F188" s="34"/>
    </row>
    <row r="189" spans="1:14" s="31" customFormat="1" ht="15.95" customHeight="1" x14ac:dyDescent="0.2">
      <c r="A189" s="31" t="s">
        <v>345</v>
      </c>
      <c r="B189" s="48" t="s">
        <v>342</v>
      </c>
      <c r="C189" s="54">
        <v>3</v>
      </c>
      <c r="D189" s="50">
        <v>1.43</v>
      </c>
      <c r="E189" s="34"/>
      <c r="F189" s="34"/>
    </row>
    <row r="190" spans="1:14" s="31" customFormat="1" ht="15.95" customHeight="1" x14ac:dyDescent="0.25">
      <c r="A190" s="31" t="s">
        <v>345</v>
      </c>
      <c r="B190" s="51" t="s">
        <v>342</v>
      </c>
      <c r="C190" s="302">
        <v>4</v>
      </c>
      <c r="D190" s="53">
        <v>1.4350000000000001</v>
      </c>
      <c r="E190" s="34"/>
      <c r="F190" s="34"/>
    </row>
    <row r="191" spans="1:14" s="31" customFormat="1" ht="15.95" customHeight="1" x14ac:dyDescent="0.2">
      <c r="A191" s="31" t="s">
        <v>346</v>
      </c>
      <c r="B191" s="48" t="s">
        <v>343</v>
      </c>
      <c r="C191" s="54">
        <v>1</v>
      </c>
      <c r="D191" s="50">
        <v>1.425</v>
      </c>
      <c r="E191" s="34"/>
      <c r="F191" s="34"/>
    </row>
    <row r="192" spans="1:14" s="31" customFormat="1" ht="15.95" customHeight="1" x14ac:dyDescent="0.2">
      <c r="A192" s="31" t="s">
        <v>346</v>
      </c>
      <c r="B192" s="48" t="s">
        <v>343</v>
      </c>
      <c r="C192" s="54">
        <v>2</v>
      </c>
      <c r="D192" s="50">
        <v>1.42</v>
      </c>
      <c r="E192" s="34"/>
      <c r="F192" s="34"/>
    </row>
    <row r="193" spans="1:6" s="31" customFormat="1" ht="15.95" customHeight="1" x14ac:dyDescent="0.2">
      <c r="A193" s="31" t="s">
        <v>346</v>
      </c>
      <c r="B193" s="48" t="s">
        <v>343</v>
      </c>
      <c r="C193" s="54">
        <v>3</v>
      </c>
      <c r="D193" s="50">
        <v>1.425</v>
      </c>
      <c r="E193" s="34"/>
      <c r="F193" s="34"/>
    </row>
    <row r="194" spans="1:6" s="31" customFormat="1" ht="15.95" customHeight="1" x14ac:dyDescent="0.25">
      <c r="A194" s="31" t="s">
        <v>346</v>
      </c>
      <c r="B194" s="51" t="s">
        <v>343</v>
      </c>
      <c r="C194" s="302">
        <v>4</v>
      </c>
      <c r="D194" s="53">
        <v>1.425</v>
      </c>
      <c r="E194" s="34"/>
      <c r="F194" s="34"/>
    </row>
    <row r="195" spans="1:6" s="31" customFormat="1" ht="15.95" customHeight="1" x14ac:dyDescent="0.2">
      <c r="A195" s="31" t="s">
        <v>345</v>
      </c>
      <c r="B195" s="48" t="s">
        <v>344</v>
      </c>
      <c r="C195" s="54">
        <v>1</v>
      </c>
      <c r="D195" s="50">
        <v>1.43</v>
      </c>
      <c r="E195" s="34"/>
      <c r="F195" s="34"/>
    </row>
    <row r="196" spans="1:6" s="31" customFormat="1" ht="15.95" customHeight="1" x14ac:dyDescent="0.2">
      <c r="A196" s="31" t="s">
        <v>345</v>
      </c>
      <c r="B196" s="48" t="s">
        <v>344</v>
      </c>
      <c r="C196" s="54">
        <v>2</v>
      </c>
      <c r="D196" s="50">
        <v>1.43</v>
      </c>
      <c r="E196" s="34"/>
      <c r="F196" s="34"/>
    </row>
    <row r="197" spans="1:6" s="31" customFormat="1" ht="15.95" customHeight="1" x14ac:dyDescent="0.2">
      <c r="A197" s="31" t="s">
        <v>345</v>
      </c>
      <c r="B197" s="48" t="s">
        <v>344</v>
      </c>
      <c r="C197" s="54">
        <v>3</v>
      </c>
      <c r="D197" s="50">
        <v>1.4350000000000001</v>
      </c>
      <c r="E197" s="34"/>
      <c r="F197" s="34"/>
    </row>
    <row r="198" spans="1:6" s="31" customFormat="1" ht="15.95" customHeight="1" thickBot="1" x14ac:dyDescent="0.3">
      <c r="A198" s="31" t="s">
        <v>345</v>
      </c>
      <c r="B198" s="55" t="s">
        <v>344</v>
      </c>
      <c r="C198" s="304">
        <v>4</v>
      </c>
      <c r="D198" s="57">
        <v>1.4350000000000001</v>
      </c>
      <c r="E198" s="34"/>
      <c r="F198" s="34"/>
    </row>
    <row r="199" spans="1:6" s="31" customFormat="1" ht="15.95" customHeight="1" x14ac:dyDescent="0.2">
      <c r="A199" s="34"/>
      <c r="B199" s="34"/>
      <c r="C199" s="34"/>
      <c r="D199" s="34"/>
      <c r="E199" s="34"/>
      <c r="F199" s="34"/>
    </row>
    <row r="200" spans="1:6" s="31" customFormat="1" ht="15.95" customHeight="1" x14ac:dyDescent="0.2">
      <c r="A200" s="34"/>
      <c r="E200" s="34"/>
      <c r="F200" s="34"/>
    </row>
    <row r="201" spans="1:6" s="31" customFormat="1" ht="15.95" customHeight="1" x14ac:dyDescent="0.2">
      <c r="A201" s="34"/>
      <c r="B201" s="497" t="s">
        <v>347</v>
      </c>
      <c r="C201" s="497"/>
      <c r="D201" s="497"/>
      <c r="E201" s="34"/>
      <c r="F201" s="34"/>
    </row>
    <row r="202" spans="1:6" s="31" customFormat="1" ht="15.95" customHeight="1" x14ac:dyDescent="0.2">
      <c r="A202" s="34"/>
      <c r="B202" s="307" t="s">
        <v>348</v>
      </c>
      <c r="C202" s="307" t="s">
        <v>351</v>
      </c>
      <c r="D202" s="307" t="s">
        <v>352</v>
      </c>
      <c r="E202" s="34"/>
      <c r="F202" s="34"/>
    </row>
    <row r="203" spans="1:6" s="31" customFormat="1" ht="15.95" customHeight="1" x14ac:dyDescent="0.2">
      <c r="A203" s="34"/>
      <c r="B203" s="305" t="s">
        <v>349</v>
      </c>
      <c r="C203" s="305">
        <v>3</v>
      </c>
      <c r="D203" s="306" t="s">
        <v>353</v>
      </c>
      <c r="E203" s="34"/>
      <c r="F203" s="34"/>
    </row>
    <row r="204" spans="1:6" s="31" customFormat="1" ht="15.95" customHeight="1" x14ac:dyDescent="0.2">
      <c r="A204" s="34"/>
      <c r="B204" s="305" t="s">
        <v>350</v>
      </c>
      <c r="C204" s="305">
        <v>4</v>
      </c>
      <c r="D204" s="306" t="s">
        <v>353</v>
      </c>
      <c r="E204" s="34"/>
      <c r="F204" s="34"/>
    </row>
    <row r="205" spans="1:6" s="31" customFormat="1" ht="15.95" customHeight="1" x14ac:dyDescent="0.2">
      <c r="A205" s="34"/>
      <c r="B205" s="305" t="s">
        <v>298</v>
      </c>
      <c r="C205" s="305">
        <v>4</v>
      </c>
      <c r="D205" s="306" t="s">
        <v>353</v>
      </c>
      <c r="E205" s="34"/>
      <c r="F205" s="34"/>
    </row>
    <row r="206" spans="1:6" s="31" customFormat="1" ht="15.95" customHeight="1" x14ac:dyDescent="0.2">
      <c r="A206" s="34"/>
      <c r="B206" s="305" t="s">
        <v>297</v>
      </c>
      <c r="C206" s="305">
        <v>4</v>
      </c>
      <c r="D206" s="306" t="s">
        <v>355</v>
      </c>
      <c r="E206" s="34"/>
    </row>
    <row r="207" spans="1:6" s="31" customFormat="1" ht="15.95" customHeight="1" x14ac:dyDescent="0.2">
      <c r="A207" s="34"/>
      <c r="B207" s="305" t="s">
        <v>354</v>
      </c>
      <c r="C207" s="305">
        <v>4</v>
      </c>
      <c r="D207" s="306" t="s">
        <v>355</v>
      </c>
    </row>
    <row r="208" spans="1:6" s="31" customFormat="1" ht="15.95" customHeight="1" x14ac:dyDescent="0.2">
      <c r="A208" s="34"/>
      <c r="B208" s="34"/>
      <c r="C208" s="34"/>
      <c r="D208" s="34"/>
    </row>
    <row r="209" spans="1:13" s="31" customFormat="1" ht="15.95" customHeight="1" x14ac:dyDescent="0.2">
      <c r="A209" s="34"/>
      <c r="B209" s="34"/>
      <c r="C209" s="34"/>
      <c r="D209" s="34"/>
      <c r="E209" s="96"/>
    </row>
    <row r="210" spans="1:13" s="31" customFormat="1" ht="15.95" customHeight="1" x14ac:dyDescent="0.2">
      <c r="A210" s="34"/>
      <c r="B210" s="34"/>
      <c r="C210" s="34"/>
      <c r="D210" s="34"/>
      <c r="E210" s="34"/>
    </row>
    <row r="211" spans="1:13" s="31" customFormat="1" ht="15.95" customHeight="1" x14ac:dyDescent="0.2">
      <c r="A211" s="34"/>
      <c r="B211" s="34"/>
      <c r="C211" s="34"/>
      <c r="D211" s="34"/>
      <c r="E211" s="34"/>
    </row>
    <row r="212" spans="1:13" s="31" customFormat="1" ht="15.95" customHeight="1" x14ac:dyDescent="0.2">
      <c r="A212" s="34"/>
      <c r="B212" s="34"/>
      <c r="C212" s="34"/>
      <c r="D212" s="34"/>
      <c r="E212" s="34"/>
    </row>
    <row r="213" spans="1:13" s="31" customFormat="1" ht="15.95" customHeight="1" x14ac:dyDescent="0.2">
      <c r="A213" s="34"/>
      <c r="B213" s="34"/>
      <c r="C213" s="34"/>
      <c r="D213" s="34"/>
      <c r="E213" s="34"/>
    </row>
    <row r="214" spans="1:13" s="31" customFormat="1" ht="15.95" customHeight="1" x14ac:dyDescent="0.2">
      <c r="A214" s="34"/>
      <c r="B214" s="34"/>
      <c r="C214" s="34"/>
      <c r="D214" s="34"/>
      <c r="E214" s="34"/>
    </row>
    <row r="215" spans="1:13" s="31" customFormat="1" ht="15.95" customHeight="1" x14ac:dyDescent="0.2">
      <c r="A215" s="34"/>
      <c r="B215" s="34"/>
      <c r="C215" s="34"/>
      <c r="D215" s="34"/>
      <c r="E215" s="34"/>
    </row>
    <row r="216" spans="1:13" s="31" customFormat="1" ht="15.95" customHeight="1" x14ac:dyDescent="0.2">
      <c r="A216" s="34"/>
      <c r="B216" s="34"/>
      <c r="C216" s="34"/>
      <c r="D216" s="34"/>
      <c r="E216" s="34"/>
    </row>
    <row r="217" spans="1:13" s="31" customFormat="1" ht="15.95" customHeight="1" x14ac:dyDescent="0.2">
      <c r="A217" s="34"/>
      <c r="B217" s="34"/>
      <c r="C217" s="34"/>
      <c r="D217" s="34"/>
      <c r="E217" s="34"/>
    </row>
    <row r="218" spans="1:13" s="31" customFormat="1" ht="15.95" customHeight="1" x14ac:dyDescent="0.2">
      <c r="A218" s="34"/>
      <c r="B218" s="34"/>
      <c r="C218" s="34"/>
      <c r="D218" s="34"/>
      <c r="E218" s="34"/>
    </row>
    <row r="219" spans="1:13" x14ac:dyDescent="0.2">
      <c r="A219" s="22"/>
      <c r="B219" s="22"/>
      <c r="C219" s="22"/>
      <c r="D219" s="22"/>
      <c r="E219" s="22"/>
    </row>
    <row r="220" spans="1:13" ht="15.75" thickBot="1" x14ac:dyDescent="0.25">
      <c r="E220" s="22"/>
    </row>
    <row r="221" spans="1:13" ht="20.100000000000001" customHeight="1" thickBot="1" x14ac:dyDescent="0.35">
      <c r="B221" s="485" t="s">
        <v>201</v>
      </c>
      <c r="C221" s="486"/>
      <c r="D221" s="487"/>
      <c r="E221" s="22"/>
    </row>
    <row r="222" spans="1:13" ht="17.25" thickBot="1" x14ac:dyDescent="0.3">
      <c r="B222" s="317" t="s">
        <v>323</v>
      </c>
      <c r="C222" s="318" t="s">
        <v>47</v>
      </c>
      <c r="D222" s="317" t="s">
        <v>65</v>
      </c>
      <c r="E222" s="93"/>
      <c r="F222" s="40" t="s">
        <v>19</v>
      </c>
      <c r="G222" s="41" t="s">
        <v>68</v>
      </c>
      <c r="H222" s="41" t="s">
        <v>69</v>
      </c>
      <c r="I222" s="149" t="s">
        <v>151</v>
      </c>
      <c r="J222" s="41" t="s">
        <v>70</v>
      </c>
      <c r="K222" s="17" t="s">
        <v>71</v>
      </c>
      <c r="L222" s="14" t="s">
        <v>455</v>
      </c>
      <c r="M222" s="14" t="s">
        <v>456</v>
      </c>
    </row>
    <row r="223" spans="1:13" s="31" customFormat="1" ht="15.95" customHeight="1" x14ac:dyDescent="0.25">
      <c r="B223" s="295" t="s">
        <v>336</v>
      </c>
      <c r="C223" s="290">
        <v>1</v>
      </c>
      <c r="D223" s="44">
        <v>1.335</v>
      </c>
      <c r="E223" s="34"/>
      <c r="F223" s="39" t="str">
        <f>B225</f>
        <v>GS1P1 SPWR-2</v>
      </c>
      <c r="G223" s="101">
        <f>MIN(D223:D228)</f>
        <v>1.3149999999999999</v>
      </c>
      <c r="H223" s="101">
        <f>MAX(D223:D228)</f>
        <v>1.38</v>
      </c>
      <c r="I223" s="101">
        <f>AVERAGE(D223:D228)</f>
        <v>1.3483333333333334</v>
      </c>
      <c r="J223" s="101">
        <f>H223-G223</f>
        <v>6.4999999999999947E-2</v>
      </c>
      <c r="K223" s="97">
        <f>_xlfn.STDEV.P(D223:D228)</f>
        <v>2.443813049769198E-2</v>
      </c>
      <c r="M223" s="31" t="s">
        <v>457</v>
      </c>
    </row>
    <row r="224" spans="1:13" s="31" customFormat="1" ht="15.95" customHeight="1" x14ac:dyDescent="0.25">
      <c r="B224" s="296" t="s">
        <v>336</v>
      </c>
      <c r="C224" s="291">
        <v>2</v>
      </c>
      <c r="D224" s="44">
        <v>1.325</v>
      </c>
      <c r="E224" s="34"/>
      <c r="F224" s="37" t="str">
        <f>B230</f>
        <v>GS1P1 sPWR-2</v>
      </c>
      <c r="G224" s="73">
        <f>MIN(D229:D231)</f>
        <v>1.395</v>
      </c>
      <c r="H224" s="73">
        <f>MAX(D229:D231)</f>
        <v>1.4750000000000001</v>
      </c>
      <c r="I224" s="73">
        <f>AVERAGE(D229:D231)</f>
        <v>1.4216666666666669</v>
      </c>
      <c r="J224" s="73">
        <f>H224-G224</f>
        <v>8.0000000000000071E-2</v>
      </c>
      <c r="K224" s="98">
        <f>_xlfn.STDEV.P(D229:D231)</f>
        <v>3.7712361663282568E-2</v>
      </c>
      <c r="M224" s="31" t="s">
        <v>457</v>
      </c>
    </row>
    <row r="225" spans="2:13" s="31" customFormat="1" ht="15.95" customHeight="1" x14ac:dyDescent="0.25">
      <c r="B225" s="296" t="s">
        <v>336</v>
      </c>
      <c r="C225" s="291">
        <v>3</v>
      </c>
      <c r="D225" s="44">
        <v>1.3149999999999999</v>
      </c>
      <c r="E225" s="34"/>
      <c r="F225" s="37" t="str">
        <f>B239</f>
        <v>GS1P1 LPWR-2</v>
      </c>
      <c r="G225" s="73">
        <f>MIN(D232:D237)</f>
        <v>1.34</v>
      </c>
      <c r="H225" s="73">
        <f>MAX(D232:D237)</f>
        <v>1.425</v>
      </c>
      <c r="I225" s="73">
        <f>AVERAGE(D232:D237)</f>
        <v>1.3724999999999998</v>
      </c>
      <c r="J225" s="73">
        <f>H225-G225</f>
        <v>8.4999999999999964E-2</v>
      </c>
      <c r="K225" s="98">
        <f>_xlfn.STDEV.P(D232:D237)</f>
        <v>2.7801378862687128E-2</v>
      </c>
      <c r="M225" s="31" t="s">
        <v>457</v>
      </c>
    </row>
    <row r="226" spans="2:13" s="31" customFormat="1" ht="15.95" customHeight="1" thickBot="1" x14ac:dyDescent="0.3">
      <c r="B226" s="296" t="s">
        <v>336</v>
      </c>
      <c r="C226" s="291">
        <v>4</v>
      </c>
      <c r="D226" s="44">
        <v>1.38</v>
      </c>
      <c r="E226" s="34"/>
      <c r="F226" s="38" t="str">
        <f>B239</f>
        <v>GS1P1 LPWR-2</v>
      </c>
      <c r="G226" s="99">
        <f>MIN(D238:D241)</f>
        <v>1.4</v>
      </c>
      <c r="H226" s="99">
        <f>MAX(D238:D241)</f>
        <v>1.46</v>
      </c>
      <c r="I226" s="99">
        <f>AVERAGE(D238:D241)</f>
        <v>1.4325000000000001</v>
      </c>
      <c r="J226" s="99">
        <f>H226-G226</f>
        <v>6.0000000000000053E-2</v>
      </c>
      <c r="K226" s="100">
        <f>_xlfn.STDEV.P(D238:D241)</f>
        <v>2.7726341266023569E-2</v>
      </c>
      <c r="M226" s="31" t="s">
        <v>457</v>
      </c>
    </row>
    <row r="227" spans="2:13" s="31" customFormat="1" ht="15.95" customHeight="1" x14ac:dyDescent="0.25">
      <c r="B227" s="296" t="s">
        <v>336</v>
      </c>
      <c r="C227" s="291">
        <v>5</v>
      </c>
      <c r="D227" s="44">
        <v>1.37</v>
      </c>
      <c r="E227" s="34"/>
      <c r="F227" s="36" t="s">
        <v>458</v>
      </c>
      <c r="G227" s="34" t="s">
        <v>459</v>
      </c>
      <c r="H227" s="34" t="s">
        <v>460</v>
      </c>
      <c r="I227" s="34"/>
      <c r="J227" s="34">
        <v>40</v>
      </c>
      <c r="L227" s="95"/>
    </row>
    <row r="228" spans="2:13" s="31" customFormat="1" ht="15.95" customHeight="1" x14ac:dyDescent="0.25">
      <c r="B228" s="297" t="s">
        <v>336</v>
      </c>
      <c r="C228" s="292">
        <v>6</v>
      </c>
      <c r="D228" s="46">
        <v>1.365</v>
      </c>
      <c r="E228" s="34"/>
      <c r="G228" s="94"/>
      <c r="H228" s="30"/>
      <c r="I228" s="95"/>
      <c r="J228" s="95"/>
      <c r="K228" s="95"/>
      <c r="L228" s="95"/>
    </row>
    <row r="229" spans="2:13" s="31" customFormat="1" ht="15.95" customHeight="1" x14ac:dyDescent="0.25">
      <c r="B229" s="293" t="s">
        <v>337</v>
      </c>
      <c r="C229" s="49">
        <v>7</v>
      </c>
      <c r="D229" s="44">
        <v>1.395</v>
      </c>
      <c r="E229" s="34"/>
      <c r="G229" s="94"/>
      <c r="H229" s="30"/>
      <c r="I229" s="95"/>
      <c r="J229" s="95"/>
      <c r="K229" s="95"/>
      <c r="L229" s="95"/>
    </row>
    <row r="230" spans="2:13" s="31" customFormat="1" ht="15.95" customHeight="1" x14ac:dyDescent="0.2">
      <c r="B230" s="48" t="s">
        <v>337</v>
      </c>
      <c r="C230" s="49">
        <v>8</v>
      </c>
      <c r="D230" s="44">
        <v>1.4750000000000001</v>
      </c>
      <c r="E230" s="34"/>
    </row>
    <row r="231" spans="2:13" s="31" customFormat="1" ht="15.95" customHeight="1" x14ac:dyDescent="0.2">
      <c r="B231" s="45" t="s">
        <v>337</v>
      </c>
      <c r="C231" s="52">
        <v>9</v>
      </c>
      <c r="D231" s="46">
        <v>1.395</v>
      </c>
      <c r="E231" s="34"/>
    </row>
    <row r="232" spans="2:13" s="31" customFormat="1" ht="15.95" customHeight="1" x14ac:dyDescent="0.2">
      <c r="B232" s="293" t="s">
        <v>338</v>
      </c>
      <c r="C232" s="49">
        <v>10</v>
      </c>
      <c r="D232" s="44">
        <v>1.375</v>
      </c>
      <c r="E232" s="34"/>
    </row>
    <row r="233" spans="2:13" s="31" customFormat="1" ht="15.95" customHeight="1" x14ac:dyDescent="0.2">
      <c r="B233" s="43" t="s">
        <v>338</v>
      </c>
      <c r="C233" s="49">
        <v>11</v>
      </c>
      <c r="D233" s="44">
        <v>1.37</v>
      </c>
      <c r="E233" s="34"/>
    </row>
    <row r="234" spans="2:13" s="31" customFormat="1" ht="15.95" customHeight="1" x14ac:dyDescent="0.2">
      <c r="B234" s="43" t="s">
        <v>338</v>
      </c>
      <c r="C234" s="49">
        <v>12</v>
      </c>
      <c r="D234" s="44">
        <v>1.38</v>
      </c>
    </row>
    <row r="235" spans="2:13" s="31" customFormat="1" ht="15.95" customHeight="1" x14ac:dyDescent="0.2">
      <c r="B235" s="43" t="s">
        <v>338</v>
      </c>
      <c r="C235" s="49">
        <v>13</v>
      </c>
      <c r="D235" s="44">
        <v>1.345</v>
      </c>
    </row>
    <row r="236" spans="2:13" s="31" customFormat="1" ht="15.95" customHeight="1" x14ac:dyDescent="0.2">
      <c r="B236" s="43" t="s">
        <v>338</v>
      </c>
      <c r="C236" s="49">
        <v>14</v>
      </c>
      <c r="D236" s="44">
        <v>1.34</v>
      </c>
    </row>
    <row r="237" spans="2:13" s="31" customFormat="1" ht="15.95" customHeight="1" x14ac:dyDescent="0.2">
      <c r="B237" s="45" t="s">
        <v>338</v>
      </c>
      <c r="C237" s="52">
        <v>15</v>
      </c>
      <c r="D237" s="46">
        <v>1.425</v>
      </c>
    </row>
    <row r="238" spans="2:13" s="31" customFormat="1" ht="15.95" customHeight="1" x14ac:dyDescent="0.2">
      <c r="B238" s="296" t="s">
        <v>339</v>
      </c>
      <c r="C238" s="49">
        <v>16</v>
      </c>
      <c r="D238" s="44">
        <v>1.41</v>
      </c>
    </row>
    <row r="239" spans="2:13" s="31" customFormat="1" ht="15.95" customHeight="1" x14ac:dyDescent="0.2">
      <c r="B239" s="48" t="s">
        <v>339</v>
      </c>
      <c r="C239" s="49">
        <v>17</v>
      </c>
      <c r="D239" s="44">
        <v>1.46</v>
      </c>
    </row>
    <row r="240" spans="2:13" s="31" customFormat="1" ht="15.95" customHeight="1" x14ac:dyDescent="0.2">
      <c r="B240" s="48" t="s">
        <v>339</v>
      </c>
      <c r="C240" s="299">
        <v>18</v>
      </c>
      <c r="D240" s="50">
        <v>1.46</v>
      </c>
    </row>
    <row r="241" spans="2:12" s="31" customFormat="1" ht="15.95" customHeight="1" thickBot="1" x14ac:dyDescent="0.25">
      <c r="B241" s="55" t="s">
        <v>339</v>
      </c>
      <c r="C241" s="56">
        <v>19</v>
      </c>
      <c r="D241" s="47">
        <v>1.4</v>
      </c>
    </row>
    <row r="242" spans="2:12" s="31" customFormat="1" ht="15.95" customHeight="1" x14ac:dyDescent="0.2">
      <c r="B242" s="34"/>
      <c r="C242" s="34"/>
      <c r="D242" s="34"/>
      <c r="G242" s="14"/>
      <c r="H242" s="14"/>
      <c r="I242" s="14"/>
      <c r="J242" s="14"/>
      <c r="K242" s="14"/>
      <c r="L242" s="14"/>
    </row>
    <row r="243" spans="2:12" s="31" customFormat="1" ht="15.95" customHeight="1" x14ac:dyDescent="0.2">
      <c r="B243" s="34"/>
      <c r="C243" s="34"/>
      <c r="D243" s="34"/>
      <c r="G243" s="14"/>
      <c r="H243" s="14"/>
      <c r="I243" s="14"/>
      <c r="J243" s="14"/>
      <c r="K243" s="14"/>
      <c r="L243" s="14"/>
    </row>
    <row r="244" spans="2:12" s="31" customFormat="1" ht="15.95" customHeight="1" x14ac:dyDescent="0.2">
      <c r="B244" s="34"/>
      <c r="C244" s="34"/>
      <c r="D244" s="34"/>
      <c r="G244" s="14"/>
      <c r="H244" s="14"/>
      <c r="I244" s="14"/>
      <c r="J244" s="14"/>
      <c r="K244" s="14"/>
      <c r="L244" s="14"/>
    </row>
    <row r="245" spans="2:12" x14ac:dyDescent="0.2">
      <c r="B245" s="34"/>
      <c r="C245" s="34"/>
      <c r="D245" s="34"/>
    </row>
    <row r="246" spans="2:12" x14ac:dyDescent="0.2">
      <c r="B246" s="34"/>
      <c r="C246" s="34"/>
      <c r="D246" s="34"/>
    </row>
    <row r="247" spans="2:12" x14ac:dyDescent="0.2">
      <c r="B247" s="34"/>
      <c r="C247" s="34"/>
      <c r="D247" s="34"/>
    </row>
    <row r="248" spans="2:12" x14ac:dyDescent="0.2">
      <c r="B248" s="34"/>
      <c r="C248" s="34"/>
      <c r="D248" s="34"/>
    </row>
    <row r="249" spans="2:12" x14ac:dyDescent="0.2">
      <c r="B249" s="34"/>
      <c r="C249" s="34"/>
      <c r="D249" s="34"/>
    </row>
    <row r="250" spans="2:12" ht="15.75" x14ac:dyDescent="0.25">
      <c r="B250" s="34"/>
      <c r="C250" s="34"/>
      <c r="D250" s="34"/>
      <c r="F250"/>
      <c r="G250"/>
      <c r="H250"/>
    </row>
    <row r="251" spans="2:12" x14ac:dyDescent="0.2">
      <c r="B251" s="34"/>
      <c r="C251" s="34"/>
      <c r="D251" s="34"/>
    </row>
    <row r="252" spans="2:12" x14ac:dyDescent="0.2">
      <c r="B252" s="34"/>
      <c r="C252" s="34"/>
      <c r="D252" s="34"/>
    </row>
    <row r="253" spans="2:12" x14ac:dyDescent="0.2">
      <c r="B253" s="34"/>
      <c r="C253" s="34"/>
      <c r="D253" s="34"/>
    </row>
    <row r="254" spans="2:12" ht="15.95" customHeight="1" x14ac:dyDescent="0.2">
      <c r="B254" s="34"/>
      <c r="C254" s="34"/>
      <c r="D254" s="34"/>
    </row>
  </sheetData>
  <mergeCells count="42">
    <mergeCell ref="C2:G2"/>
    <mergeCell ref="C3:G3"/>
    <mergeCell ref="D29:E29"/>
    <mergeCell ref="D28:E28"/>
    <mergeCell ref="D26:E26"/>
    <mergeCell ref="D25:E25"/>
    <mergeCell ref="D27:E27"/>
    <mergeCell ref="D21:E21"/>
    <mergeCell ref="D20:E20"/>
    <mergeCell ref="D19:E19"/>
    <mergeCell ref="D18:E18"/>
    <mergeCell ref="D24:E24"/>
    <mergeCell ref="C8:E8"/>
    <mergeCell ref="C16:D16"/>
    <mergeCell ref="C15:D15"/>
    <mergeCell ref="C14:D14"/>
    <mergeCell ref="B221:D221"/>
    <mergeCell ref="D33:E33"/>
    <mergeCell ref="B40:C40"/>
    <mergeCell ref="B114:C114"/>
    <mergeCell ref="D36:E36"/>
    <mergeCell ref="D35:E35"/>
    <mergeCell ref="D34:E34"/>
    <mergeCell ref="C37:E37"/>
    <mergeCell ref="C38:E38"/>
    <mergeCell ref="B86:E86"/>
    <mergeCell ref="B178:D178"/>
    <mergeCell ref="B63:D63"/>
    <mergeCell ref="B201:D201"/>
    <mergeCell ref="M87:Q87"/>
    <mergeCell ref="L86:Q86"/>
    <mergeCell ref="C11:D11"/>
    <mergeCell ref="D32:E32"/>
    <mergeCell ref="L87:L88"/>
    <mergeCell ref="C10:D10"/>
    <mergeCell ref="C9:D9"/>
    <mergeCell ref="D22:E22"/>
    <mergeCell ref="D23:E23"/>
    <mergeCell ref="D31:E31"/>
    <mergeCell ref="D30:E30"/>
    <mergeCell ref="C13:D13"/>
    <mergeCell ref="C12:D12"/>
  </mergeCells>
  <phoneticPr fontId="1" type="noConversion"/>
  <pageMargins left="0.75000000000000011" right="0.75000000000000011" top="1" bottom="1" header="0.5" footer="0.5"/>
  <pageSetup orientation="landscape" horizontalDpi="4294967292" verticalDpi="4294967292" r:id="rId1"/>
  <colBreaks count="1" manualBreakCount="1">
    <brk id="5" max="1048575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V250"/>
  <sheetViews>
    <sheetView topLeftCell="A98" zoomScale="60" zoomScaleNormal="60" workbookViewId="0">
      <selection activeCell="D117" sqref="D117:I117"/>
    </sheetView>
  </sheetViews>
  <sheetFormatPr baseColWidth="10" defaultColWidth="10.875" defaultRowHeight="15" x14ac:dyDescent="0.2"/>
  <cols>
    <col min="1" max="1" width="3" style="14" customWidth="1"/>
    <col min="2" max="2" width="17" style="14" customWidth="1"/>
    <col min="3" max="3" width="31.25" style="14" bestFit="1" customWidth="1"/>
    <col min="4" max="4" width="27.375" style="14" customWidth="1"/>
    <col min="5" max="5" width="23.5" style="14" customWidth="1"/>
    <col min="6" max="6" width="18.625" style="14" customWidth="1"/>
    <col min="7" max="7" width="18" style="14" customWidth="1"/>
    <col min="8" max="8" width="14.625" style="14" customWidth="1"/>
    <col min="9" max="9" width="13.5" style="14" customWidth="1"/>
    <col min="10" max="10" width="9.125" style="14" customWidth="1"/>
    <col min="11" max="11" width="10.875" style="14"/>
    <col min="12" max="12" width="13.75" style="14" customWidth="1"/>
    <col min="13" max="14" width="6.625" style="14" customWidth="1"/>
    <col min="15" max="16" width="6.25" style="14" customWidth="1"/>
    <col min="17" max="17" width="6.875" style="14" customWidth="1"/>
    <col min="18" max="22" width="5.375" style="14" customWidth="1"/>
    <col min="23" max="16384" width="10.875" style="14"/>
  </cols>
  <sheetData>
    <row r="1" spans="2:12" ht="15.75" thickBot="1" x14ac:dyDescent="0.25"/>
    <row r="2" spans="2:12" s="61" customFormat="1" ht="26.25" x14ac:dyDescent="0.35">
      <c r="C2" s="498" t="s">
        <v>0</v>
      </c>
      <c r="D2" s="499"/>
      <c r="E2" s="499"/>
      <c r="F2" s="499"/>
      <c r="G2" s="500"/>
    </row>
    <row r="3" spans="2:12" ht="24" thickBot="1" x14ac:dyDescent="0.4">
      <c r="C3" s="511" t="s">
        <v>166</v>
      </c>
      <c r="D3" s="512"/>
      <c r="E3" s="512"/>
      <c r="F3" s="512"/>
      <c r="G3" s="513"/>
      <c r="L3" s="3"/>
    </row>
    <row r="4" spans="2:12" ht="15.75" thickBot="1" x14ac:dyDescent="0.25"/>
    <row r="5" spans="2:12" ht="27" thickBot="1" x14ac:dyDescent="0.4">
      <c r="C5" s="70" t="s">
        <v>2</v>
      </c>
      <c r="D5" s="279">
        <f>'Parts SN'!C5</f>
        <v>4931</v>
      </c>
      <c r="E5" s="62"/>
    </row>
    <row r="6" spans="2:12" ht="27" thickBot="1" x14ac:dyDescent="0.4">
      <c r="C6" s="70" t="s">
        <v>26</v>
      </c>
      <c r="D6" s="300" t="str">
        <f>'Parts SN'!D18</f>
        <v>PA2</v>
      </c>
      <c r="E6" s="62"/>
    </row>
    <row r="7" spans="2:12" ht="15.75" thickBot="1" x14ac:dyDescent="0.25"/>
    <row r="8" spans="2:12" ht="24" thickBot="1" x14ac:dyDescent="0.4">
      <c r="C8" s="505" t="s">
        <v>258</v>
      </c>
      <c r="D8" s="506"/>
      <c r="E8" s="507"/>
    </row>
    <row r="9" spans="2:12" ht="15.75" x14ac:dyDescent="0.25">
      <c r="C9" s="470" t="s">
        <v>260</v>
      </c>
      <c r="D9" s="471"/>
      <c r="E9" s="309"/>
    </row>
    <row r="10" spans="2:12" ht="15.75" x14ac:dyDescent="0.25">
      <c r="C10" s="476" t="s">
        <v>261</v>
      </c>
      <c r="D10" s="469"/>
      <c r="E10" s="310"/>
    </row>
    <row r="11" spans="2:12" ht="15.75" x14ac:dyDescent="0.25">
      <c r="C11" s="476" t="s">
        <v>262</v>
      </c>
      <c r="D11" s="469"/>
      <c r="E11" s="310"/>
    </row>
    <row r="12" spans="2:12" ht="15.75" x14ac:dyDescent="0.25">
      <c r="C12" s="476" t="s">
        <v>263</v>
      </c>
      <c r="D12" s="469"/>
      <c r="E12" s="310"/>
    </row>
    <row r="13" spans="2:12" ht="15.75" x14ac:dyDescent="0.25">
      <c r="C13" s="476" t="s">
        <v>264</v>
      </c>
      <c r="D13" s="469"/>
      <c r="E13" s="310"/>
    </row>
    <row r="14" spans="2:12" ht="15.75" x14ac:dyDescent="0.25">
      <c r="C14" s="476" t="s">
        <v>265</v>
      </c>
      <c r="D14" s="469"/>
      <c r="E14" s="310"/>
    </row>
    <row r="15" spans="2:12" ht="15.75" x14ac:dyDescent="0.25">
      <c r="C15" s="476" t="s">
        <v>266</v>
      </c>
      <c r="D15" s="469"/>
      <c r="E15" s="310"/>
    </row>
    <row r="16" spans="2:12" ht="20.25" thickBot="1" x14ac:dyDescent="0.35">
      <c r="B16" s="63"/>
      <c r="C16" s="508" t="s">
        <v>267</v>
      </c>
      <c r="D16" s="509"/>
      <c r="E16" s="311"/>
    </row>
    <row r="17" spans="2:15" ht="20.25" thickBot="1" x14ac:dyDescent="0.35">
      <c r="B17" s="63"/>
    </row>
    <row r="18" spans="2:15" ht="17.25" thickBot="1" x14ac:dyDescent="0.3">
      <c r="B18" s="58" t="s">
        <v>37</v>
      </c>
      <c r="C18" s="25" t="s">
        <v>38</v>
      </c>
      <c r="D18" s="510" t="s">
        <v>36</v>
      </c>
      <c r="E18" s="510"/>
      <c r="F18" s="25" t="s">
        <v>33</v>
      </c>
      <c r="G18" s="25" t="s">
        <v>34</v>
      </c>
      <c r="H18" s="25" t="s">
        <v>35</v>
      </c>
      <c r="I18" s="87" t="s">
        <v>43</v>
      </c>
    </row>
    <row r="19" spans="2:15" ht="15.75" thickTop="1" x14ac:dyDescent="0.2">
      <c r="B19" s="48">
        <v>14</v>
      </c>
      <c r="C19" s="49" t="s">
        <v>51</v>
      </c>
      <c r="D19" s="472" t="s">
        <v>87</v>
      </c>
      <c r="E19" s="472"/>
      <c r="F19" s="156"/>
      <c r="G19" s="156"/>
      <c r="H19" s="312" t="s">
        <v>319</v>
      </c>
      <c r="I19" s="78" t="s">
        <v>39</v>
      </c>
      <c r="J19" s="31"/>
      <c r="K19" s="31"/>
      <c r="L19" s="31"/>
      <c r="M19" s="31"/>
    </row>
    <row r="20" spans="2:15" x14ac:dyDescent="0.2">
      <c r="B20" s="48">
        <v>14</v>
      </c>
      <c r="C20" s="49" t="s">
        <v>51</v>
      </c>
      <c r="D20" s="472" t="s">
        <v>75</v>
      </c>
      <c r="E20" s="472"/>
      <c r="F20" s="156"/>
      <c r="G20" s="156"/>
      <c r="H20" s="312" t="s">
        <v>319</v>
      </c>
      <c r="I20" s="78" t="s">
        <v>39</v>
      </c>
      <c r="J20" s="31"/>
      <c r="K20" s="31"/>
      <c r="L20" s="31"/>
      <c r="M20" s="31"/>
    </row>
    <row r="21" spans="2:15" x14ac:dyDescent="0.2">
      <c r="B21" s="48">
        <v>14</v>
      </c>
      <c r="C21" s="49" t="s">
        <v>51</v>
      </c>
      <c r="D21" s="472" t="s">
        <v>88</v>
      </c>
      <c r="E21" s="472"/>
      <c r="F21" s="156"/>
      <c r="G21" s="156"/>
      <c r="H21" s="312" t="s">
        <v>319</v>
      </c>
      <c r="I21" s="78" t="s">
        <v>39</v>
      </c>
      <c r="J21" s="31"/>
      <c r="K21" s="31"/>
      <c r="L21" s="31"/>
      <c r="M21" s="31"/>
    </row>
    <row r="22" spans="2:15" x14ac:dyDescent="0.2">
      <c r="B22" s="48">
        <v>14</v>
      </c>
      <c r="C22" s="49" t="s">
        <v>51</v>
      </c>
      <c r="D22" s="472" t="s">
        <v>84</v>
      </c>
      <c r="E22" s="472"/>
      <c r="F22" s="156"/>
      <c r="G22" s="156"/>
      <c r="H22" s="312" t="s">
        <v>319</v>
      </c>
      <c r="I22" s="78" t="s">
        <v>39</v>
      </c>
      <c r="J22" s="31"/>
      <c r="K22" s="31"/>
      <c r="L22" s="31"/>
      <c r="M22" s="31"/>
    </row>
    <row r="23" spans="2:15" x14ac:dyDescent="0.2">
      <c r="B23" s="48">
        <v>14</v>
      </c>
      <c r="C23" s="49" t="s">
        <v>51</v>
      </c>
      <c r="D23" s="472" t="s">
        <v>87</v>
      </c>
      <c r="E23" s="472"/>
      <c r="F23" s="156"/>
      <c r="G23" s="156"/>
      <c r="H23" s="312" t="s">
        <v>319</v>
      </c>
      <c r="I23" s="78" t="s">
        <v>39</v>
      </c>
      <c r="J23" s="31"/>
      <c r="K23" s="31"/>
      <c r="L23" s="31"/>
      <c r="M23" s="31"/>
    </row>
    <row r="24" spans="2:15" x14ac:dyDescent="0.2">
      <c r="B24" s="48">
        <v>14</v>
      </c>
      <c r="C24" s="49" t="s">
        <v>51</v>
      </c>
      <c r="D24" s="472" t="s">
        <v>75</v>
      </c>
      <c r="E24" s="472"/>
      <c r="F24" s="156"/>
      <c r="G24" s="156"/>
      <c r="H24" s="312" t="s">
        <v>319</v>
      </c>
      <c r="I24" s="78" t="s">
        <v>39</v>
      </c>
      <c r="J24" s="31"/>
      <c r="K24" s="31"/>
      <c r="L24" s="31"/>
      <c r="M24" s="31"/>
    </row>
    <row r="25" spans="2:15" x14ac:dyDescent="0.2">
      <c r="B25" s="51">
        <v>14</v>
      </c>
      <c r="C25" s="52" t="s">
        <v>51</v>
      </c>
      <c r="D25" s="488" t="s">
        <v>88</v>
      </c>
      <c r="E25" s="488"/>
      <c r="F25" s="157"/>
      <c r="G25" s="157"/>
      <c r="H25" s="313" t="s">
        <v>319</v>
      </c>
      <c r="I25" s="79" t="s">
        <v>39</v>
      </c>
      <c r="J25" s="31"/>
      <c r="K25" s="31"/>
      <c r="L25" s="31"/>
      <c r="M25" s="31"/>
    </row>
    <row r="26" spans="2:15" ht="15.75" x14ac:dyDescent="0.25">
      <c r="B26" s="48">
        <v>14</v>
      </c>
      <c r="C26" s="49" t="s">
        <v>51</v>
      </c>
      <c r="D26" s="472" t="s">
        <v>83</v>
      </c>
      <c r="E26" s="472"/>
      <c r="F26" s="156"/>
      <c r="G26" s="156"/>
      <c r="H26" s="312" t="s">
        <v>319</v>
      </c>
      <c r="I26" s="78" t="s">
        <v>40</v>
      </c>
      <c r="J26" s="31"/>
      <c r="K26" s="34"/>
      <c r="L26" s="202"/>
      <c r="M26" s="31"/>
    </row>
    <row r="27" spans="2:15" ht="15.75" x14ac:dyDescent="0.25">
      <c r="B27" s="171" t="s">
        <v>39</v>
      </c>
      <c r="C27" s="49" t="s">
        <v>107</v>
      </c>
      <c r="D27" s="472" t="s">
        <v>83</v>
      </c>
      <c r="E27" s="472"/>
      <c r="F27" s="156"/>
      <c r="G27" s="156"/>
      <c r="H27" s="312" t="s">
        <v>319</v>
      </c>
      <c r="I27" s="78" t="s">
        <v>41</v>
      </c>
      <c r="J27" s="31"/>
      <c r="K27" s="34"/>
      <c r="L27" s="202"/>
      <c r="M27" s="31"/>
    </row>
    <row r="28" spans="2:15" ht="15.75" x14ac:dyDescent="0.25">
      <c r="B28" s="171" t="s">
        <v>39</v>
      </c>
      <c r="C28" s="49" t="s">
        <v>107</v>
      </c>
      <c r="D28" s="472" t="s">
        <v>83</v>
      </c>
      <c r="E28" s="472"/>
      <c r="F28" s="156"/>
      <c r="G28" s="156"/>
      <c r="H28" s="312" t="s">
        <v>319</v>
      </c>
      <c r="I28" s="78" t="s">
        <v>41</v>
      </c>
      <c r="J28" s="31"/>
      <c r="K28" s="34"/>
      <c r="L28" s="202"/>
      <c r="M28" s="31"/>
    </row>
    <row r="29" spans="2:15" ht="15.75" x14ac:dyDescent="0.25">
      <c r="B29" s="48">
        <v>14</v>
      </c>
      <c r="C29" s="49" t="s">
        <v>51</v>
      </c>
      <c r="D29" s="472" t="s">
        <v>248</v>
      </c>
      <c r="E29" s="472"/>
      <c r="F29" s="156"/>
      <c r="G29" s="156"/>
      <c r="H29" s="312" t="s">
        <v>319</v>
      </c>
      <c r="I29" s="78" t="s">
        <v>42</v>
      </c>
      <c r="J29" s="31"/>
      <c r="K29" s="34"/>
      <c r="L29" s="202"/>
      <c r="M29" s="31"/>
    </row>
    <row r="30" spans="2:15" ht="15.75" customHeight="1" x14ac:dyDescent="0.25">
      <c r="B30" s="48">
        <v>105</v>
      </c>
      <c r="C30" s="49" t="s">
        <v>52</v>
      </c>
      <c r="D30" s="474" t="s">
        <v>256</v>
      </c>
      <c r="E30" s="475"/>
      <c r="F30" s="156"/>
      <c r="G30" s="156"/>
      <c r="H30" s="312" t="s">
        <v>319</v>
      </c>
      <c r="I30" s="78" t="s">
        <v>39</v>
      </c>
      <c r="J30" s="31"/>
      <c r="K30" s="31" t="s">
        <v>91</v>
      </c>
      <c r="L30" s="74"/>
      <c r="M30" s="31" t="s">
        <v>90</v>
      </c>
      <c r="N30" s="31"/>
      <c r="O30" s="202"/>
    </row>
    <row r="31" spans="2:15" x14ac:dyDescent="0.2">
      <c r="B31" s="48">
        <v>105</v>
      </c>
      <c r="C31" s="49" t="s">
        <v>52</v>
      </c>
      <c r="D31" s="472" t="s">
        <v>85</v>
      </c>
      <c r="E31" s="472"/>
      <c r="F31" s="156"/>
      <c r="G31" s="156"/>
      <c r="H31" s="312" t="s">
        <v>319</v>
      </c>
      <c r="I31" s="78" t="s">
        <v>44</v>
      </c>
      <c r="J31" s="31"/>
      <c r="K31" s="31" t="s">
        <v>268</v>
      </c>
      <c r="L31" s="31">
        <v>100</v>
      </c>
      <c r="M31" s="31" t="s">
        <v>152</v>
      </c>
    </row>
    <row r="32" spans="2:15" x14ac:dyDescent="0.2">
      <c r="B32" s="48">
        <v>105</v>
      </c>
      <c r="C32" s="49" t="s">
        <v>52</v>
      </c>
      <c r="D32" s="472" t="s">
        <v>89</v>
      </c>
      <c r="E32" s="472"/>
      <c r="F32" s="156"/>
      <c r="G32" s="156"/>
      <c r="H32" s="312" t="s">
        <v>319</v>
      </c>
      <c r="I32" s="78" t="s">
        <v>39</v>
      </c>
      <c r="J32" s="31"/>
      <c r="K32" s="31"/>
      <c r="L32" s="31"/>
      <c r="M32" s="31"/>
    </row>
    <row r="33" spans="2:13" x14ac:dyDescent="0.2">
      <c r="B33" s="51">
        <v>105</v>
      </c>
      <c r="C33" s="52" t="s">
        <v>52</v>
      </c>
      <c r="D33" s="488" t="s">
        <v>104</v>
      </c>
      <c r="E33" s="488"/>
      <c r="F33" s="157"/>
      <c r="G33" s="157"/>
      <c r="H33" s="313" t="s">
        <v>319</v>
      </c>
      <c r="I33" s="79" t="s">
        <v>39</v>
      </c>
      <c r="J33" s="31"/>
      <c r="K33" s="31" t="s">
        <v>91</v>
      </c>
      <c r="L33" s="74"/>
      <c r="M33" s="31" t="s">
        <v>90</v>
      </c>
    </row>
    <row r="34" spans="2:13" ht="15.75" x14ac:dyDescent="0.25">
      <c r="B34" s="80" t="s">
        <v>169</v>
      </c>
      <c r="C34" s="49" t="s">
        <v>53</v>
      </c>
      <c r="D34" s="472" t="s">
        <v>95</v>
      </c>
      <c r="E34" s="472"/>
      <c r="F34" s="156"/>
      <c r="G34" s="156"/>
      <c r="H34" s="312" t="s">
        <v>319</v>
      </c>
      <c r="I34" s="81" t="s">
        <v>45</v>
      </c>
      <c r="J34" s="31"/>
      <c r="K34" s="34"/>
      <c r="L34" s="202"/>
      <c r="M34" s="31"/>
    </row>
    <row r="35" spans="2:13" ht="15.75" x14ac:dyDescent="0.25">
      <c r="B35" s="80" t="s">
        <v>170</v>
      </c>
      <c r="C35" s="49" t="s">
        <v>54</v>
      </c>
      <c r="D35" s="472" t="s">
        <v>95</v>
      </c>
      <c r="E35" s="472"/>
      <c r="F35" s="156"/>
      <c r="G35" s="156"/>
      <c r="H35" s="312" t="s">
        <v>319</v>
      </c>
      <c r="I35" s="81" t="s">
        <v>105</v>
      </c>
      <c r="J35" s="31"/>
      <c r="K35" s="34"/>
      <c r="L35" s="202"/>
      <c r="M35" s="31"/>
    </row>
    <row r="36" spans="2:13" x14ac:dyDescent="0.2">
      <c r="B36" s="48">
        <v>19</v>
      </c>
      <c r="C36" s="49" t="s">
        <v>46</v>
      </c>
      <c r="D36" s="472" t="s">
        <v>197</v>
      </c>
      <c r="E36" s="472"/>
      <c r="F36" s="156"/>
      <c r="G36" s="156"/>
      <c r="H36" s="312" t="s">
        <v>319</v>
      </c>
      <c r="I36" s="81" t="s">
        <v>39</v>
      </c>
      <c r="J36" s="31"/>
      <c r="K36" s="31"/>
      <c r="L36" s="31"/>
      <c r="M36" s="31"/>
    </row>
    <row r="37" spans="2:13" ht="28.5" x14ac:dyDescent="0.2">
      <c r="B37" s="82" t="s">
        <v>77</v>
      </c>
      <c r="C37" s="493"/>
      <c r="D37" s="493"/>
      <c r="E37" s="493"/>
      <c r="F37" s="154"/>
      <c r="G37" s="154"/>
      <c r="H37" s="143" t="s">
        <v>319</v>
      </c>
      <c r="I37" s="83" t="s">
        <v>39</v>
      </c>
      <c r="J37" s="31"/>
      <c r="K37" s="31"/>
      <c r="L37" s="31"/>
      <c r="M37" s="31"/>
    </row>
    <row r="38" spans="2:13" ht="29.25" thickBot="1" x14ac:dyDescent="0.25">
      <c r="B38" s="84" t="s">
        <v>77</v>
      </c>
      <c r="C38" s="494"/>
      <c r="D38" s="494"/>
      <c r="E38" s="494"/>
      <c r="F38" s="155"/>
      <c r="G38" s="155"/>
      <c r="H38" s="314" t="s">
        <v>319</v>
      </c>
      <c r="I38" s="86" t="s">
        <v>39</v>
      </c>
      <c r="J38" s="31"/>
      <c r="K38" s="31"/>
      <c r="L38" s="31"/>
      <c r="M38" s="31"/>
    </row>
    <row r="39" spans="2:13" ht="15.75" thickBot="1" x14ac:dyDescent="0.25">
      <c r="B39" s="67"/>
      <c r="C39" s="68"/>
      <c r="D39" s="68"/>
      <c r="E39" s="68"/>
      <c r="F39" s="69"/>
      <c r="G39" s="69"/>
      <c r="H39" s="65"/>
      <c r="I39" s="66"/>
    </row>
    <row r="40" spans="2:13" ht="20.25" thickBot="1" x14ac:dyDescent="0.35">
      <c r="B40" s="491" t="s">
        <v>101</v>
      </c>
      <c r="C40" s="492"/>
      <c r="D40" s="19"/>
      <c r="E40" s="19"/>
    </row>
    <row r="41" spans="2:13" ht="17.25" thickBot="1" x14ac:dyDescent="0.3">
      <c r="B41" s="24" t="s">
        <v>47</v>
      </c>
      <c r="C41" s="42" t="s">
        <v>65</v>
      </c>
      <c r="D41" s="93"/>
      <c r="E41" s="93"/>
      <c r="G41" s="15" t="s">
        <v>68</v>
      </c>
      <c r="H41" s="16" t="s">
        <v>69</v>
      </c>
      <c r="I41" s="149" t="s">
        <v>151</v>
      </c>
      <c r="J41" s="16" t="s">
        <v>70</v>
      </c>
      <c r="K41" s="17" t="s">
        <v>71</v>
      </c>
    </row>
    <row r="42" spans="2:13" ht="17.25" thickTop="1" thickBot="1" x14ac:dyDescent="0.3">
      <c r="B42" s="27">
        <v>1</v>
      </c>
      <c r="C42" s="175">
        <v>1.48</v>
      </c>
      <c r="D42" s="34"/>
      <c r="E42" s="34"/>
      <c r="G42" s="102">
        <f>MIN(C42:C60)</f>
        <v>1.41</v>
      </c>
      <c r="H42" s="91">
        <f>MAX(C42:C60)</f>
        <v>1.48</v>
      </c>
      <c r="I42" s="150">
        <f>AVERAGE(C42:C60)</f>
        <v>1.4468421052631579</v>
      </c>
      <c r="J42" s="150">
        <f>H42-G42</f>
        <v>7.0000000000000062E-2</v>
      </c>
      <c r="K42" s="92">
        <f>_xlfn.STDEV.P(C42:C60)</f>
        <v>2.0013845622980593E-2</v>
      </c>
    </row>
    <row r="43" spans="2:13" ht="15.75" x14ac:dyDescent="0.25">
      <c r="B43" s="28">
        <v>2</v>
      </c>
      <c r="C43" s="176">
        <v>1.47</v>
      </c>
      <c r="D43" s="34"/>
      <c r="E43" s="34"/>
      <c r="F43" s="34" t="s">
        <v>454</v>
      </c>
      <c r="G43" s="431">
        <f>I42-0.025</f>
        <v>1.421842105263158</v>
      </c>
      <c r="H43" s="431">
        <f>I42+0.025</f>
        <v>1.4718421052631578</v>
      </c>
      <c r="I43" s="432"/>
      <c r="J43" s="432"/>
      <c r="K43" s="433">
        <v>30</v>
      </c>
      <c r="L43" s="95"/>
    </row>
    <row r="44" spans="2:13" ht="15.75" x14ac:dyDescent="0.25">
      <c r="B44" s="28">
        <v>3</v>
      </c>
      <c r="C44" s="176">
        <v>1.46</v>
      </c>
      <c r="D44" s="34"/>
      <c r="E44" s="34"/>
      <c r="F44" s="31"/>
      <c r="G44" s="34"/>
      <c r="H44" s="95"/>
      <c r="I44" s="95"/>
      <c r="J44" s="95"/>
      <c r="K44" s="95"/>
      <c r="L44" s="95"/>
    </row>
    <row r="45" spans="2:13" x14ac:dyDescent="0.2">
      <c r="B45" s="28">
        <v>4</v>
      </c>
      <c r="C45" s="176">
        <v>1.45</v>
      </c>
      <c r="D45" s="34"/>
      <c r="E45" s="34"/>
      <c r="F45" s="31"/>
      <c r="G45" s="31"/>
      <c r="H45" s="31"/>
      <c r="I45" s="31"/>
      <c r="J45" s="31"/>
    </row>
    <row r="46" spans="2:13" x14ac:dyDescent="0.2">
      <c r="B46" s="183">
        <v>5</v>
      </c>
      <c r="C46" s="184">
        <v>1.47</v>
      </c>
      <c r="D46" s="34"/>
      <c r="E46" s="34"/>
      <c r="F46" s="31"/>
      <c r="G46" s="31"/>
      <c r="H46" s="31"/>
      <c r="I46" s="31"/>
      <c r="J46" s="31"/>
    </row>
    <row r="47" spans="2:13" x14ac:dyDescent="0.2">
      <c r="B47" s="90">
        <v>6</v>
      </c>
      <c r="C47" s="182">
        <v>1.46</v>
      </c>
      <c r="D47" s="34"/>
      <c r="E47" s="34"/>
      <c r="F47" s="31"/>
      <c r="G47" s="31"/>
      <c r="H47" s="31"/>
      <c r="I47" s="31"/>
      <c r="J47" s="31"/>
    </row>
    <row r="48" spans="2:13" x14ac:dyDescent="0.2">
      <c r="B48" s="28">
        <v>7</v>
      </c>
      <c r="C48" s="176">
        <v>1.42</v>
      </c>
      <c r="D48" s="34"/>
      <c r="E48" s="34"/>
      <c r="F48" s="31"/>
      <c r="G48" s="31"/>
      <c r="H48" s="31"/>
      <c r="I48" s="31"/>
      <c r="J48" s="31"/>
    </row>
    <row r="49" spans="2:14" x14ac:dyDescent="0.2">
      <c r="B49" s="28">
        <v>8</v>
      </c>
      <c r="C49" s="176">
        <v>1.44</v>
      </c>
      <c r="D49" s="34"/>
      <c r="E49" s="34"/>
      <c r="F49" s="31"/>
      <c r="G49" s="31"/>
      <c r="H49" s="31"/>
      <c r="I49" s="31"/>
      <c r="J49" s="31"/>
    </row>
    <row r="50" spans="2:14" x14ac:dyDescent="0.2">
      <c r="B50" s="28">
        <v>9</v>
      </c>
      <c r="C50" s="176">
        <v>1.42</v>
      </c>
      <c r="D50" s="34"/>
      <c r="E50" s="34"/>
      <c r="F50" s="31"/>
      <c r="G50" s="31"/>
      <c r="H50" s="31"/>
      <c r="I50" s="31"/>
      <c r="J50" s="31"/>
    </row>
    <row r="51" spans="2:14" x14ac:dyDescent="0.2">
      <c r="B51" s="183">
        <v>10</v>
      </c>
      <c r="C51" s="184">
        <v>1.46</v>
      </c>
      <c r="D51" s="34"/>
      <c r="E51" s="34"/>
      <c r="F51" s="31"/>
      <c r="G51" s="31"/>
      <c r="H51" s="31"/>
      <c r="I51" s="31"/>
      <c r="J51" s="31"/>
    </row>
    <row r="52" spans="2:14" x14ac:dyDescent="0.2">
      <c r="B52" s="90">
        <v>11</v>
      </c>
      <c r="C52" s="182">
        <v>1.47</v>
      </c>
      <c r="D52" s="34"/>
      <c r="E52" s="34"/>
      <c r="F52" s="31"/>
      <c r="G52" s="31"/>
      <c r="H52" s="31"/>
      <c r="I52" s="31"/>
      <c r="J52" s="31"/>
    </row>
    <row r="53" spans="2:14" x14ac:dyDescent="0.2">
      <c r="B53" s="28">
        <v>12</v>
      </c>
      <c r="C53" s="176">
        <v>1.43</v>
      </c>
      <c r="D53" s="34"/>
      <c r="E53" s="34"/>
      <c r="F53" s="31"/>
      <c r="G53" s="31"/>
      <c r="H53" s="31"/>
      <c r="I53" s="31"/>
      <c r="J53" s="31"/>
    </row>
    <row r="54" spans="2:14" x14ac:dyDescent="0.2">
      <c r="B54" s="28">
        <v>13</v>
      </c>
      <c r="C54" s="176">
        <v>1.43</v>
      </c>
      <c r="D54" s="34"/>
      <c r="E54" s="34"/>
      <c r="F54" s="31"/>
      <c r="G54" s="31"/>
      <c r="H54" s="31"/>
      <c r="I54" s="31"/>
      <c r="J54" s="31"/>
    </row>
    <row r="55" spans="2:14" x14ac:dyDescent="0.2">
      <c r="B55" s="183">
        <v>14</v>
      </c>
      <c r="C55" s="184">
        <v>1.43</v>
      </c>
      <c r="D55" s="34"/>
      <c r="E55" s="34"/>
      <c r="F55" s="31"/>
      <c r="G55" s="31"/>
      <c r="H55" s="31"/>
      <c r="I55" s="31"/>
      <c r="J55" s="31"/>
    </row>
    <row r="56" spans="2:14" x14ac:dyDescent="0.2">
      <c r="B56" s="90">
        <v>15</v>
      </c>
      <c r="C56" s="182">
        <v>1.44</v>
      </c>
      <c r="D56" s="34"/>
      <c r="E56" s="34"/>
      <c r="F56" s="31"/>
      <c r="G56" s="31"/>
      <c r="H56" s="31"/>
      <c r="I56" s="31"/>
      <c r="J56" s="31"/>
    </row>
    <row r="57" spans="2:14" x14ac:dyDescent="0.2">
      <c r="B57" s="28">
        <v>16</v>
      </c>
      <c r="C57" s="176">
        <v>1.46</v>
      </c>
      <c r="D57" s="34"/>
      <c r="E57" s="34"/>
      <c r="F57" s="31"/>
      <c r="G57" s="31"/>
      <c r="H57" s="31"/>
      <c r="I57" s="31"/>
      <c r="J57" s="31"/>
    </row>
    <row r="58" spans="2:14" x14ac:dyDescent="0.2">
      <c r="B58" s="28">
        <v>17</v>
      </c>
      <c r="C58" s="176">
        <v>1.41</v>
      </c>
      <c r="D58" s="34"/>
      <c r="E58" s="34"/>
      <c r="F58" s="31"/>
      <c r="G58" s="31"/>
      <c r="H58" s="31"/>
      <c r="I58" s="31"/>
      <c r="J58" s="31"/>
    </row>
    <row r="59" spans="2:14" x14ac:dyDescent="0.2">
      <c r="B59" s="28">
        <v>18</v>
      </c>
      <c r="C59" s="176">
        <v>1.43</v>
      </c>
      <c r="D59" s="34"/>
      <c r="E59" s="34"/>
      <c r="F59" s="31"/>
      <c r="G59" s="31"/>
      <c r="H59" s="31"/>
      <c r="I59" s="31"/>
      <c r="J59" s="31"/>
    </row>
    <row r="60" spans="2:14" ht="15.75" thickBot="1" x14ac:dyDescent="0.25">
      <c r="B60" s="29">
        <v>19</v>
      </c>
      <c r="C60" s="177">
        <v>1.46</v>
      </c>
      <c r="D60" s="34"/>
      <c r="E60" s="34"/>
      <c r="F60" s="31"/>
      <c r="G60" s="31"/>
      <c r="H60" s="31"/>
      <c r="I60" s="31"/>
      <c r="J60" s="31"/>
    </row>
    <row r="61" spans="2:14" x14ac:dyDescent="0.2">
      <c r="B61" s="30"/>
      <c r="C61" s="178"/>
      <c r="D61" s="34"/>
      <c r="E61" s="34"/>
      <c r="F61" s="31"/>
      <c r="G61" s="31"/>
      <c r="H61" s="31"/>
      <c r="I61" s="31"/>
      <c r="J61" s="31"/>
    </row>
    <row r="62" spans="2:14" ht="15.75" thickBot="1" x14ac:dyDescent="0.25">
      <c r="B62" s="30"/>
      <c r="C62" s="178"/>
      <c r="D62" s="34"/>
      <c r="E62" s="34"/>
      <c r="F62" s="31"/>
      <c r="G62" s="31"/>
      <c r="H62" s="31"/>
      <c r="I62" s="31"/>
      <c r="J62" s="31"/>
    </row>
    <row r="63" spans="2:14" ht="20.25" thickBot="1" x14ac:dyDescent="0.35">
      <c r="B63" s="485" t="s">
        <v>206</v>
      </c>
      <c r="C63" s="486"/>
      <c r="D63" s="487"/>
      <c r="E63" s="223"/>
      <c r="F63" s="173"/>
      <c r="G63" s="31"/>
      <c r="H63" s="31"/>
      <c r="I63" s="31"/>
      <c r="J63" s="31"/>
    </row>
    <row r="64" spans="2:14" ht="17.25" thickBot="1" x14ac:dyDescent="0.3">
      <c r="B64" s="224" t="s">
        <v>47</v>
      </c>
      <c r="C64" s="225" t="s">
        <v>318</v>
      </c>
      <c r="D64" s="226" t="s">
        <v>202</v>
      </c>
      <c r="F64" s="173"/>
      <c r="G64" s="58" t="s">
        <v>35</v>
      </c>
      <c r="H64" s="41" t="s">
        <v>68</v>
      </c>
      <c r="I64" s="41" t="s">
        <v>69</v>
      </c>
      <c r="J64" s="149" t="s">
        <v>151</v>
      </c>
      <c r="K64" s="41" t="s">
        <v>70</v>
      </c>
      <c r="L64" s="17" t="s">
        <v>71</v>
      </c>
      <c r="M64" s="14" t="s">
        <v>461</v>
      </c>
      <c r="N64" s="14" t="s">
        <v>456</v>
      </c>
    </row>
    <row r="65" spans="2:14" ht="17.25" thickTop="1" thickBot="1" x14ac:dyDescent="0.3">
      <c r="B65" s="220">
        <v>1</v>
      </c>
      <c r="C65" s="179">
        <v>2.8250000000000002</v>
      </c>
      <c r="D65" s="227">
        <f t="shared" ref="D65:D83" si="0">C42+D219</f>
        <v>2.915</v>
      </c>
      <c r="F65" s="173"/>
      <c r="G65" s="55" t="s">
        <v>319</v>
      </c>
      <c r="H65" s="233">
        <f>MIN(C65:C83)</f>
        <v>2.79</v>
      </c>
      <c r="I65" s="233">
        <f>MAX(C65:C83)</f>
        <v>2.915</v>
      </c>
      <c r="J65" s="233">
        <f>AVERAGE(C65:C83)</f>
        <v>2.8465789473684211</v>
      </c>
      <c r="K65" s="233">
        <f>I65-H65</f>
        <v>0.125</v>
      </c>
      <c r="L65" s="88">
        <f>_xlfn.STDEV.P(C65:C83)</f>
        <v>2.9826367334384703E-2</v>
      </c>
      <c r="N65" s="14" t="s">
        <v>457</v>
      </c>
    </row>
    <row r="66" spans="2:14" ht="15.75" x14ac:dyDescent="0.25">
      <c r="B66" s="220">
        <v>2</v>
      </c>
      <c r="C66" s="179">
        <v>2.8149999999999999</v>
      </c>
      <c r="D66" s="227">
        <f t="shared" si="0"/>
        <v>2.81</v>
      </c>
      <c r="F66" s="173"/>
      <c r="G66" s="34" t="s">
        <v>454</v>
      </c>
      <c r="H66" s="431">
        <f>J65-0.04</f>
        <v>2.8065789473684211</v>
      </c>
      <c r="I66" s="431">
        <f>J65+0.04</f>
        <v>2.8865789473684211</v>
      </c>
      <c r="J66" s="432"/>
      <c r="K66" s="432"/>
      <c r="L66" s="433">
        <v>30</v>
      </c>
    </row>
    <row r="67" spans="2:14" ht="15.75" x14ac:dyDescent="0.25">
      <c r="B67" s="220">
        <v>3</v>
      </c>
      <c r="C67" s="179">
        <v>2.81</v>
      </c>
      <c r="D67" s="227">
        <f t="shared" si="0"/>
        <v>2.8049999999999997</v>
      </c>
      <c r="F67" s="173"/>
      <c r="G67" s="31"/>
      <c r="H67" s="31"/>
      <c r="I67" s="31"/>
      <c r="J67" s="31"/>
    </row>
    <row r="68" spans="2:14" ht="15.75" x14ac:dyDescent="0.25">
      <c r="B68" s="220">
        <v>4</v>
      </c>
      <c r="C68" s="179">
        <v>2.79</v>
      </c>
      <c r="D68" s="227">
        <f t="shared" si="0"/>
        <v>2.8250000000000002</v>
      </c>
      <c r="F68" s="173"/>
      <c r="G68" s="31"/>
      <c r="H68" s="31"/>
      <c r="I68" s="31"/>
      <c r="J68" s="31"/>
    </row>
    <row r="69" spans="2:14" ht="15.75" x14ac:dyDescent="0.25">
      <c r="B69" s="221">
        <v>5</v>
      </c>
      <c r="C69" s="181">
        <v>2.83</v>
      </c>
      <c r="D69" s="228">
        <f t="shared" si="0"/>
        <v>2.84</v>
      </c>
      <c r="F69" s="173"/>
      <c r="G69" s="31"/>
      <c r="H69" s="31"/>
      <c r="I69" s="31"/>
      <c r="J69" s="31"/>
    </row>
    <row r="70" spans="2:14" ht="15.75" x14ac:dyDescent="0.25">
      <c r="B70" s="220">
        <v>6</v>
      </c>
      <c r="C70" s="179">
        <v>2.915</v>
      </c>
      <c r="D70" s="227">
        <f t="shared" si="0"/>
        <v>2.835</v>
      </c>
      <c r="F70" s="173"/>
      <c r="G70" s="31"/>
      <c r="H70" s="31"/>
      <c r="I70" s="31"/>
      <c r="J70" s="31"/>
    </row>
    <row r="71" spans="2:14" ht="15.75" x14ac:dyDescent="0.25">
      <c r="B71" s="220">
        <v>7</v>
      </c>
      <c r="C71" s="179">
        <v>2.85</v>
      </c>
      <c r="D71" s="227">
        <f t="shared" si="0"/>
        <v>2.82</v>
      </c>
      <c r="F71" s="173"/>
      <c r="G71" s="31"/>
      <c r="H71" s="31"/>
      <c r="I71" s="31"/>
      <c r="J71" s="31"/>
    </row>
    <row r="72" spans="2:14" ht="15.75" x14ac:dyDescent="0.25">
      <c r="B72" s="220">
        <v>8</v>
      </c>
      <c r="C72" s="179">
        <v>2.895</v>
      </c>
      <c r="D72" s="227">
        <f t="shared" si="0"/>
        <v>2.92</v>
      </c>
      <c r="F72" s="173"/>
      <c r="G72" s="31"/>
      <c r="H72" s="31"/>
      <c r="I72" s="31"/>
      <c r="J72" s="31"/>
    </row>
    <row r="73" spans="2:14" ht="15.75" x14ac:dyDescent="0.25">
      <c r="B73" s="220">
        <v>9</v>
      </c>
      <c r="C73" s="179">
        <v>2.83</v>
      </c>
      <c r="D73" s="227">
        <f t="shared" si="0"/>
        <v>2.82</v>
      </c>
      <c r="F73" s="173"/>
      <c r="G73" s="31"/>
      <c r="H73" s="31"/>
      <c r="I73" s="31"/>
      <c r="J73" s="31"/>
    </row>
    <row r="74" spans="2:14" ht="15.75" x14ac:dyDescent="0.25">
      <c r="B74" s="221">
        <v>10</v>
      </c>
      <c r="C74" s="181">
        <v>2.83</v>
      </c>
      <c r="D74" s="228">
        <f t="shared" si="0"/>
        <v>2.83</v>
      </c>
      <c r="F74" s="173"/>
      <c r="G74" s="31"/>
      <c r="H74" s="31"/>
      <c r="I74" s="31"/>
      <c r="J74" s="31"/>
    </row>
    <row r="75" spans="2:14" ht="15.75" x14ac:dyDescent="0.25">
      <c r="B75" s="220">
        <v>11</v>
      </c>
      <c r="C75" s="179">
        <v>2.86</v>
      </c>
      <c r="D75" s="227">
        <f t="shared" si="0"/>
        <v>2.8449999999999998</v>
      </c>
      <c r="F75" s="173"/>
      <c r="G75" s="31"/>
      <c r="H75" s="31"/>
      <c r="I75" s="31"/>
      <c r="J75" s="31"/>
    </row>
    <row r="76" spans="2:14" ht="15.75" x14ac:dyDescent="0.25">
      <c r="B76" s="220">
        <v>12</v>
      </c>
      <c r="C76" s="179">
        <v>2.82</v>
      </c>
      <c r="D76" s="227">
        <f t="shared" si="0"/>
        <v>2.8099999999999996</v>
      </c>
      <c r="F76" s="173"/>
      <c r="G76" s="31"/>
      <c r="H76" s="31"/>
      <c r="I76" s="31"/>
      <c r="J76" s="31"/>
    </row>
    <row r="77" spans="2:14" ht="15.75" x14ac:dyDescent="0.25">
      <c r="B77" s="220">
        <v>13</v>
      </c>
      <c r="C77" s="179">
        <v>2.8450000000000002</v>
      </c>
      <c r="D77" s="227">
        <f t="shared" si="0"/>
        <v>2.79</v>
      </c>
      <c r="F77" s="173"/>
      <c r="G77" s="31"/>
      <c r="H77" s="31"/>
      <c r="I77" s="31"/>
      <c r="J77" s="31"/>
    </row>
    <row r="78" spans="2:14" ht="15.75" x14ac:dyDescent="0.25">
      <c r="B78" s="221">
        <v>14</v>
      </c>
      <c r="C78" s="181">
        <v>2.86</v>
      </c>
      <c r="D78" s="228">
        <f t="shared" si="0"/>
        <v>2.7649999999999997</v>
      </c>
      <c r="F78" s="173"/>
      <c r="G78" s="31"/>
      <c r="H78" s="31"/>
      <c r="I78" s="31"/>
      <c r="J78" s="31"/>
    </row>
    <row r="79" spans="2:14" ht="15.75" x14ac:dyDescent="0.25">
      <c r="B79" s="220">
        <v>15</v>
      </c>
      <c r="C79" s="179">
        <v>2.875</v>
      </c>
      <c r="D79" s="227">
        <f t="shared" si="0"/>
        <v>2.87</v>
      </c>
      <c r="F79" s="173"/>
      <c r="G79" s="31"/>
      <c r="H79" s="31"/>
      <c r="I79" s="31"/>
      <c r="J79" s="31"/>
    </row>
    <row r="80" spans="2:14" ht="15.75" x14ac:dyDescent="0.25">
      <c r="B80" s="220">
        <v>16</v>
      </c>
      <c r="C80" s="179">
        <v>2.875</v>
      </c>
      <c r="D80" s="227">
        <f t="shared" si="0"/>
        <v>2.86</v>
      </c>
      <c r="F80" s="173"/>
      <c r="G80" s="31"/>
      <c r="H80" s="31"/>
      <c r="I80" s="31"/>
      <c r="J80" s="31"/>
    </row>
    <row r="81" spans="2:22" ht="15.95" customHeight="1" x14ac:dyDescent="0.25">
      <c r="B81" s="220">
        <v>17</v>
      </c>
      <c r="C81" s="179">
        <v>2.85</v>
      </c>
      <c r="D81" s="227">
        <f t="shared" si="0"/>
        <v>2.87</v>
      </c>
      <c r="F81" s="173"/>
      <c r="G81" s="31"/>
      <c r="H81" s="31"/>
      <c r="I81" s="31"/>
      <c r="J81" s="31"/>
    </row>
    <row r="82" spans="2:22" ht="15.95" customHeight="1" x14ac:dyDescent="0.25">
      <c r="B82" s="220">
        <v>18</v>
      </c>
      <c r="C82" s="179">
        <v>2.8450000000000002</v>
      </c>
      <c r="D82" s="227">
        <f t="shared" si="0"/>
        <v>2.8849999999999998</v>
      </c>
      <c r="F82" s="173"/>
      <c r="G82" s="31"/>
      <c r="H82" s="31"/>
      <c r="I82" s="31"/>
      <c r="J82" s="31"/>
    </row>
    <row r="83" spans="2:22" ht="15.95" customHeight="1" thickBot="1" x14ac:dyDescent="0.3">
      <c r="B83" s="222">
        <v>19</v>
      </c>
      <c r="C83" s="180">
        <v>2.8650000000000002</v>
      </c>
      <c r="D83" s="229">
        <f t="shared" si="0"/>
        <v>2.8650000000000002</v>
      </c>
      <c r="F83" s="173"/>
      <c r="G83" s="31"/>
      <c r="H83" s="31"/>
      <c r="I83" s="31"/>
      <c r="J83" s="31"/>
    </row>
    <row r="84" spans="2:22" ht="15.95" customHeight="1" x14ac:dyDescent="0.2">
      <c r="B84" s="34"/>
      <c r="C84" s="172"/>
      <c r="D84" s="34"/>
      <c r="E84" s="34"/>
      <c r="F84" s="173"/>
      <c r="G84" s="31"/>
      <c r="H84" s="31"/>
      <c r="I84" s="31"/>
      <c r="J84" s="31"/>
    </row>
    <row r="85" spans="2:22" ht="15.75" thickBot="1" x14ac:dyDescent="0.25">
      <c r="B85" s="174"/>
      <c r="C85" s="174"/>
      <c r="D85" s="174"/>
      <c r="E85" s="174"/>
      <c r="F85" s="174"/>
    </row>
    <row r="86" spans="2:22" ht="20.100000000000001" customHeight="1" thickBot="1" x14ac:dyDescent="0.35">
      <c r="B86" s="495" t="s">
        <v>249</v>
      </c>
      <c r="C86" s="495"/>
      <c r="D86" s="495"/>
      <c r="E86" s="495"/>
      <c r="F86" s="20"/>
      <c r="G86" s="20"/>
      <c r="H86" s="20"/>
      <c r="I86" s="64"/>
      <c r="L86" s="480" t="s">
        <v>321</v>
      </c>
      <c r="M86" s="481"/>
      <c r="N86" s="481"/>
      <c r="O86" s="481"/>
      <c r="P86" s="481"/>
      <c r="Q86" s="482"/>
      <c r="R86" s="239"/>
      <c r="S86" s="239"/>
      <c r="T86" s="239"/>
      <c r="U86" s="239"/>
      <c r="V86" s="239"/>
    </row>
    <row r="87" spans="2:22" s="89" customFormat="1" ht="17.25" thickBot="1" x14ac:dyDescent="0.3">
      <c r="B87" s="15" t="s">
        <v>68</v>
      </c>
      <c r="C87" s="16" t="s">
        <v>69</v>
      </c>
      <c r="D87" s="149" t="s">
        <v>151</v>
      </c>
      <c r="E87" s="16" t="s">
        <v>70</v>
      </c>
      <c r="F87" s="17" t="s">
        <v>71</v>
      </c>
      <c r="G87" s="20"/>
      <c r="H87" s="20"/>
      <c r="I87" s="64"/>
      <c r="J87" s="14"/>
      <c r="K87" s="14"/>
      <c r="L87" s="483" t="s">
        <v>114</v>
      </c>
      <c r="M87" s="477" t="s">
        <v>156</v>
      </c>
      <c r="N87" s="478"/>
      <c r="O87" s="478"/>
      <c r="P87" s="478"/>
      <c r="Q87" s="479"/>
      <c r="R87" s="23"/>
      <c r="S87" s="23"/>
      <c r="T87" s="23"/>
      <c r="U87" s="23"/>
      <c r="V87" s="23"/>
    </row>
    <row r="88" spans="2:22" s="31" customFormat="1" ht="15.95" customHeight="1" thickTop="1" thickBot="1" x14ac:dyDescent="0.3">
      <c r="B88" s="125">
        <f>MIN(M89:Q103)</f>
        <v>50</v>
      </c>
      <c r="C88" s="126">
        <f>MAX(M89:Q103)</f>
        <v>50</v>
      </c>
      <c r="D88" s="151">
        <f>AVERAGE(M89:Q103)</f>
        <v>50</v>
      </c>
      <c r="E88" s="126">
        <f>C88-B88</f>
        <v>0</v>
      </c>
      <c r="F88" s="92">
        <f>_xlfn.STDEV.P(M89:Q103)</f>
        <v>0</v>
      </c>
      <c r="G88" s="20"/>
      <c r="H88" s="20"/>
      <c r="I88" s="64"/>
      <c r="J88" s="14"/>
      <c r="K88" s="14"/>
      <c r="L88" s="484"/>
      <c r="M88" s="127">
        <v>1</v>
      </c>
      <c r="N88" s="127">
        <v>2</v>
      </c>
      <c r="O88" s="127">
        <v>3</v>
      </c>
      <c r="P88" s="127">
        <v>4</v>
      </c>
      <c r="Q88" s="128">
        <v>5</v>
      </c>
      <c r="R88" s="236"/>
      <c r="S88" s="236"/>
      <c r="T88" s="236"/>
      <c r="U88" s="236"/>
      <c r="V88" s="236"/>
    </row>
    <row r="89" spans="2:22" s="31" customFormat="1" ht="15.95" customHeight="1" x14ac:dyDescent="0.2">
      <c r="B89" s="20"/>
      <c r="C89" s="20"/>
      <c r="D89" s="124"/>
      <c r="E89" s="124"/>
      <c r="F89" s="20"/>
      <c r="G89" s="20"/>
      <c r="H89" s="20"/>
      <c r="I89" s="64"/>
      <c r="J89" s="14"/>
      <c r="K89" s="14"/>
      <c r="L89" s="129">
        <v>1</v>
      </c>
      <c r="M89" s="130">
        <v>50</v>
      </c>
      <c r="N89" s="130">
        <v>50</v>
      </c>
      <c r="O89" s="130">
        <v>50</v>
      </c>
      <c r="P89" s="130">
        <v>50</v>
      </c>
      <c r="Q89" s="131">
        <v>50</v>
      </c>
      <c r="R89" s="235"/>
      <c r="S89" s="235"/>
      <c r="T89" s="235"/>
      <c r="U89" s="235"/>
      <c r="V89" s="235"/>
    </row>
    <row r="90" spans="2:22" s="31" customFormat="1" ht="15.95" customHeight="1" x14ac:dyDescent="0.2">
      <c r="B90" s="20"/>
      <c r="C90" s="20"/>
      <c r="D90" s="124"/>
      <c r="E90" s="124"/>
      <c r="F90" s="20"/>
      <c r="G90" s="20"/>
      <c r="H90" s="20"/>
      <c r="I90" s="64"/>
      <c r="J90" s="14"/>
      <c r="K90" s="14"/>
      <c r="L90" s="129">
        <v>2</v>
      </c>
      <c r="M90" s="130">
        <v>50</v>
      </c>
      <c r="N90" s="130">
        <v>50</v>
      </c>
      <c r="O90" s="130">
        <v>50</v>
      </c>
      <c r="P90" s="130">
        <v>50</v>
      </c>
      <c r="Q90" s="131">
        <v>50</v>
      </c>
      <c r="R90" s="235"/>
      <c r="S90" s="235"/>
      <c r="T90" s="235"/>
      <c r="U90" s="235"/>
      <c r="V90" s="235"/>
    </row>
    <row r="91" spans="2:22" s="31" customFormat="1" ht="15.95" customHeight="1" x14ac:dyDescent="0.2">
      <c r="B91" s="20"/>
      <c r="C91" s="20"/>
      <c r="D91" s="124"/>
      <c r="E91" s="124"/>
      <c r="F91" s="20"/>
      <c r="G91" s="20"/>
      <c r="H91" s="20"/>
      <c r="I91" s="64"/>
      <c r="J91" s="14"/>
      <c r="K91" s="14"/>
      <c r="L91" s="129">
        <v>3</v>
      </c>
      <c r="M91" s="130">
        <v>50</v>
      </c>
      <c r="N91" s="130">
        <v>50</v>
      </c>
      <c r="O91" s="130">
        <v>50</v>
      </c>
      <c r="P91" s="130">
        <v>50</v>
      </c>
      <c r="Q91" s="131">
        <v>50</v>
      </c>
      <c r="R91" s="235"/>
      <c r="S91" s="235"/>
      <c r="T91" s="235"/>
      <c r="U91" s="235"/>
      <c r="V91" s="235"/>
    </row>
    <row r="92" spans="2:22" s="31" customFormat="1" ht="15.95" customHeight="1" x14ac:dyDescent="0.2">
      <c r="B92" s="20"/>
      <c r="C92" s="20"/>
      <c r="D92" s="124"/>
      <c r="E92" s="124"/>
      <c r="F92" s="20"/>
      <c r="G92" s="20"/>
      <c r="H92" s="20"/>
      <c r="I92" s="64"/>
      <c r="J92" s="14"/>
      <c r="K92" s="14"/>
      <c r="L92" s="129">
        <v>4</v>
      </c>
      <c r="M92" s="132">
        <v>50</v>
      </c>
      <c r="N92" s="132">
        <v>50</v>
      </c>
      <c r="O92" s="132">
        <v>50</v>
      </c>
      <c r="P92" s="132">
        <v>50</v>
      </c>
      <c r="Q92" s="133">
        <v>50</v>
      </c>
      <c r="R92" s="235"/>
      <c r="S92" s="235"/>
      <c r="T92" s="235"/>
      <c r="U92" s="235"/>
      <c r="V92" s="235"/>
    </row>
    <row r="93" spans="2:22" s="31" customFormat="1" ht="15.95" customHeight="1" x14ac:dyDescent="0.2">
      <c r="B93" s="20"/>
      <c r="C93" s="20"/>
      <c r="D93" s="124"/>
      <c r="E93" s="124"/>
      <c r="F93" s="20"/>
      <c r="G93" s="20"/>
      <c r="H93" s="20"/>
      <c r="I93" s="64"/>
      <c r="J93" s="14"/>
      <c r="K93" s="14"/>
      <c r="L93" s="129">
        <v>5</v>
      </c>
      <c r="M93" s="132">
        <v>50</v>
      </c>
      <c r="N93" s="132">
        <v>50</v>
      </c>
      <c r="O93" s="132">
        <v>50</v>
      </c>
      <c r="P93" s="132">
        <v>50</v>
      </c>
      <c r="Q93" s="133">
        <v>50</v>
      </c>
      <c r="R93" s="235"/>
      <c r="S93" s="235"/>
      <c r="T93" s="235"/>
      <c r="U93" s="235"/>
      <c r="V93" s="235"/>
    </row>
    <row r="94" spans="2:22" s="31" customFormat="1" ht="15.95" customHeight="1" x14ac:dyDescent="0.2">
      <c r="B94" s="20"/>
      <c r="C94" s="20"/>
      <c r="D94" s="124"/>
      <c r="E94" s="124"/>
      <c r="F94" s="20"/>
      <c r="G94" s="20"/>
      <c r="H94" s="20"/>
      <c r="I94" s="64"/>
      <c r="J94" s="14"/>
      <c r="K94" s="14"/>
      <c r="L94" s="129">
        <v>6</v>
      </c>
      <c r="M94" s="132">
        <v>50</v>
      </c>
      <c r="N94" s="132">
        <v>50</v>
      </c>
      <c r="O94" s="132">
        <v>50</v>
      </c>
      <c r="P94" s="132">
        <v>50</v>
      </c>
      <c r="Q94" s="133">
        <v>50</v>
      </c>
      <c r="R94" s="235"/>
      <c r="S94" s="235"/>
      <c r="T94" s="235"/>
      <c r="U94" s="235"/>
      <c r="V94" s="235"/>
    </row>
    <row r="95" spans="2:22" s="31" customFormat="1" ht="15.95" customHeight="1" x14ac:dyDescent="0.2">
      <c r="B95" s="20"/>
      <c r="C95" s="20"/>
      <c r="D95" s="124"/>
      <c r="E95" s="124"/>
      <c r="F95" s="20"/>
      <c r="G95" s="20"/>
      <c r="H95" s="20"/>
      <c r="I95" s="64"/>
      <c r="J95" s="14"/>
      <c r="K95" s="14"/>
      <c r="L95" s="129">
        <v>7</v>
      </c>
      <c r="M95" s="132">
        <v>50</v>
      </c>
      <c r="N95" s="132">
        <v>50</v>
      </c>
      <c r="O95" s="132">
        <v>50</v>
      </c>
      <c r="P95" s="132">
        <v>50</v>
      </c>
      <c r="Q95" s="133">
        <v>50</v>
      </c>
      <c r="R95" s="235"/>
      <c r="S95" s="235"/>
      <c r="T95" s="235"/>
      <c r="U95" s="235"/>
      <c r="V95" s="235"/>
    </row>
    <row r="96" spans="2:22" s="31" customFormat="1" ht="15.95" customHeight="1" x14ac:dyDescent="0.2">
      <c r="B96" s="20"/>
      <c r="C96" s="20"/>
      <c r="D96" s="124"/>
      <c r="E96" s="124"/>
      <c r="F96" s="20"/>
      <c r="G96" s="20"/>
      <c r="H96" s="20"/>
      <c r="I96" s="64"/>
      <c r="J96" s="14"/>
      <c r="K96" s="14"/>
      <c r="L96" s="129">
        <v>8</v>
      </c>
      <c r="M96" s="132">
        <v>50</v>
      </c>
      <c r="N96" s="132">
        <v>50</v>
      </c>
      <c r="O96" s="132">
        <v>50</v>
      </c>
      <c r="P96" s="132">
        <v>50</v>
      </c>
      <c r="Q96" s="133">
        <v>50</v>
      </c>
      <c r="R96" s="235"/>
      <c r="S96" s="235"/>
      <c r="T96" s="235"/>
      <c r="U96" s="235"/>
      <c r="V96" s="235"/>
    </row>
    <row r="97" spans="2:22" s="31" customFormat="1" ht="15.95" customHeight="1" x14ac:dyDescent="0.2">
      <c r="B97" s="20"/>
      <c r="C97" s="20"/>
      <c r="D97" s="124"/>
      <c r="E97" s="124"/>
      <c r="F97" s="20"/>
      <c r="G97" s="20"/>
      <c r="H97" s="20"/>
      <c r="I97" s="64"/>
      <c r="J97" s="14"/>
      <c r="K97" s="14"/>
      <c r="L97" s="129">
        <v>9</v>
      </c>
      <c r="M97" s="132">
        <v>50</v>
      </c>
      <c r="N97" s="132">
        <v>50</v>
      </c>
      <c r="O97" s="132">
        <v>50</v>
      </c>
      <c r="P97" s="132">
        <v>50</v>
      </c>
      <c r="Q97" s="133">
        <v>50</v>
      </c>
      <c r="R97" s="235"/>
      <c r="S97" s="235"/>
      <c r="T97" s="235"/>
      <c r="U97" s="235"/>
      <c r="V97" s="235"/>
    </row>
    <row r="98" spans="2:22" s="31" customFormat="1" ht="15.95" customHeight="1" x14ac:dyDescent="0.2">
      <c r="B98" s="20"/>
      <c r="C98" s="20"/>
      <c r="D98" s="124"/>
      <c r="E98" s="124"/>
      <c r="F98" s="20"/>
      <c r="G98" s="20"/>
      <c r="H98" s="20"/>
      <c r="I98" s="64"/>
      <c r="J98" s="14"/>
      <c r="K98" s="14"/>
      <c r="L98" s="129">
        <v>10</v>
      </c>
      <c r="M98" s="132">
        <v>50</v>
      </c>
      <c r="N98" s="132">
        <v>50</v>
      </c>
      <c r="O98" s="132">
        <v>50</v>
      </c>
      <c r="P98" s="132">
        <v>50</v>
      </c>
      <c r="Q98" s="133">
        <v>50</v>
      </c>
      <c r="R98" s="235"/>
      <c r="S98" s="235"/>
      <c r="T98" s="235"/>
      <c r="U98" s="235"/>
      <c r="V98" s="235"/>
    </row>
    <row r="99" spans="2:22" s="31" customFormat="1" ht="15.95" customHeight="1" x14ac:dyDescent="0.2">
      <c r="B99" s="20"/>
      <c r="C99" s="20"/>
      <c r="D99" s="124"/>
      <c r="E99" s="124"/>
      <c r="F99" s="20"/>
      <c r="G99" s="20"/>
      <c r="H99" s="20"/>
      <c r="I99" s="64"/>
      <c r="J99" s="14"/>
      <c r="K99" s="14"/>
      <c r="L99" s="129">
        <v>11</v>
      </c>
      <c r="M99" s="132">
        <v>50</v>
      </c>
      <c r="N99" s="132">
        <v>50</v>
      </c>
      <c r="O99" s="132">
        <v>50</v>
      </c>
      <c r="P99" s="132">
        <v>50</v>
      </c>
      <c r="Q99" s="133">
        <v>50</v>
      </c>
      <c r="R99" s="235"/>
      <c r="S99" s="235"/>
      <c r="T99" s="235"/>
      <c r="U99" s="235"/>
      <c r="V99" s="235"/>
    </row>
    <row r="100" spans="2:22" s="31" customFormat="1" ht="15.95" customHeight="1" x14ac:dyDescent="0.2">
      <c r="B100" s="20"/>
      <c r="C100" s="20"/>
      <c r="D100" s="124"/>
      <c r="E100" s="124"/>
      <c r="F100" s="20"/>
      <c r="G100" s="20"/>
      <c r="H100" s="20"/>
      <c r="I100" s="64"/>
      <c r="J100" s="14"/>
      <c r="K100" s="14"/>
      <c r="L100" s="129">
        <v>12</v>
      </c>
      <c r="M100" s="132">
        <v>50</v>
      </c>
      <c r="N100" s="132">
        <v>50</v>
      </c>
      <c r="O100" s="132">
        <v>50</v>
      </c>
      <c r="P100" s="132">
        <v>50</v>
      </c>
      <c r="Q100" s="133">
        <v>50</v>
      </c>
      <c r="R100" s="235"/>
      <c r="S100" s="235"/>
      <c r="T100" s="235"/>
      <c r="U100" s="235"/>
      <c r="V100" s="235"/>
    </row>
    <row r="101" spans="2:22" s="31" customFormat="1" ht="15.95" customHeight="1" x14ac:dyDescent="0.2">
      <c r="B101" s="20"/>
      <c r="C101" s="20"/>
      <c r="D101" s="124"/>
      <c r="E101" s="124"/>
      <c r="F101" s="20"/>
      <c r="G101" s="20"/>
      <c r="H101" s="20"/>
      <c r="I101" s="64"/>
      <c r="J101" s="14"/>
      <c r="K101" s="14"/>
      <c r="L101" s="129">
        <v>13</v>
      </c>
      <c r="M101" s="132">
        <v>50</v>
      </c>
      <c r="N101" s="132">
        <v>50</v>
      </c>
      <c r="O101" s="132">
        <v>50</v>
      </c>
      <c r="P101" s="132">
        <v>50</v>
      </c>
      <c r="Q101" s="133">
        <v>50</v>
      </c>
      <c r="R101" s="235"/>
      <c r="S101" s="235"/>
      <c r="T101" s="235"/>
      <c r="U101" s="235"/>
      <c r="V101" s="235"/>
    </row>
    <row r="102" spans="2:22" s="31" customFormat="1" ht="15.95" customHeight="1" x14ac:dyDescent="0.2">
      <c r="B102" s="20"/>
      <c r="C102" s="20"/>
      <c r="D102" s="124"/>
      <c r="E102" s="124"/>
      <c r="F102" s="20"/>
      <c r="G102" s="20"/>
      <c r="H102" s="20"/>
      <c r="I102" s="64"/>
      <c r="J102" s="14"/>
      <c r="K102" s="14"/>
      <c r="L102" s="129">
        <v>14</v>
      </c>
      <c r="M102" s="132">
        <v>50</v>
      </c>
      <c r="N102" s="132">
        <v>50</v>
      </c>
      <c r="O102" s="132">
        <v>50</v>
      </c>
      <c r="P102" s="132">
        <v>50</v>
      </c>
      <c r="Q102" s="133">
        <v>50</v>
      </c>
      <c r="R102" s="235"/>
      <c r="S102" s="235"/>
      <c r="T102" s="235"/>
      <c r="U102" s="235"/>
      <c r="V102" s="235"/>
    </row>
    <row r="103" spans="2:22" s="31" customFormat="1" ht="15.95" customHeight="1" thickBot="1" x14ac:dyDescent="0.25">
      <c r="B103" s="20"/>
      <c r="C103" s="20"/>
      <c r="D103" s="124"/>
      <c r="E103" s="124"/>
      <c r="F103" s="20"/>
      <c r="G103" s="20"/>
      <c r="H103" s="20"/>
      <c r="I103" s="64"/>
      <c r="J103" s="14"/>
      <c r="K103" s="14"/>
      <c r="L103" s="134">
        <v>15</v>
      </c>
      <c r="M103" s="237">
        <v>50</v>
      </c>
      <c r="N103" s="237">
        <v>50</v>
      </c>
      <c r="O103" s="237">
        <v>50</v>
      </c>
      <c r="P103" s="237">
        <v>50</v>
      </c>
      <c r="Q103" s="238">
        <v>50</v>
      </c>
      <c r="R103" s="235"/>
      <c r="S103" s="235"/>
      <c r="T103" s="235"/>
      <c r="U103" s="235"/>
      <c r="V103" s="235"/>
    </row>
    <row r="104" spans="2:22" s="31" customFormat="1" ht="15.95" customHeight="1" x14ac:dyDescent="0.2">
      <c r="B104" s="20"/>
      <c r="C104" s="20"/>
      <c r="D104" s="124"/>
      <c r="E104" s="124"/>
      <c r="F104" s="20"/>
      <c r="G104" s="20"/>
      <c r="H104" s="20"/>
      <c r="I104" s="64"/>
      <c r="J104" s="14"/>
      <c r="K104" s="14"/>
      <c r="L104" s="234"/>
      <c r="M104" s="235"/>
      <c r="N104" s="235"/>
      <c r="O104" s="235"/>
      <c r="P104" s="235"/>
      <c r="Q104" s="235"/>
      <c r="R104" s="235"/>
      <c r="S104" s="235"/>
      <c r="T104" s="235"/>
      <c r="U104" s="235"/>
      <c r="V104" s="235"/>
    </row>
    <row r="105" spans="2:22" s="31" customFormat="1" ht="15.95" customHeight="1" x14ac:dyDescent="0.2">
      <c r="B105" s="20"/>
      <c r="C105" s="20"/>
      <c r="D105" s="124"/>
      <c r="E105" s="124"/>
      <c r="F105" s="20"/>
      <c r="G105" s="20"/>
      <c r="H105" s="20"/>
      <c r="I105" s="64"/>
      <c r="J105" s="14"/>
      <c r="K105" s="14"/>
      <c r="L105" s="234"/>
      <c r="M105" s="235"/>
      <c r="N105" s="235"/>
      <c r="O105" s="235"/>
      <c r="P105" s="235"/>
      <c r="Q105" s="235"/>
      <c r="R105" s="235"/>
      <c r="S105" s="235"/>
      <c r="T105" s="235"/>
      <c r="U105" s="235"/>
      <c r="V105" s="235"/>
    </row>
    <row r="106" spans="2:22" s="31" customFormat="1" ht="15.95" customHeight="1" x14ac:dyDescent="0.2">
      <c r="B106" s="20"/>
      <c r="C106" s="20"/>
      <c r="D106" s="124"/>
      <c r="E106" s="124"/>
      <c r="F106" s="20"/>
      <c r="G106" s="20"/>
      <c r="H106" s="20"/>
      <c r="I106" s="64"/>
      <c r="J106" s="14"/>
      <c r="K106" s="14"/>
      <c r="L106" s="234"/>
      <c r="M106" s="235"/>
      <c r="N106" s="235"/>
      <c r="O106" s="235"/>
      <c r="P106" s="235"/>
      <c r="Q106" s="235"/>
      <c r="R106" s="235"/>
      <c r="S106" s="235"/>
      <c r="T106" s="235"/>
      <c r="U106" s="235"/>
      <c r="V106" s="235"/>
    </row>
    <row r="107" spans="2:22" s="31" customFormat="1" ht="15.95" customHeight="1" x14ac:dyDescent="0.2">
      <c r="B107" s="20"/>
      <c r="C107" s="20"/>
      <c r="D107" s="124"/>
      <c r="E107" s="124"/>
      <c r="F107" s="20"/>
      <c r="G107" s="20"/>
      <c r="H107" s="20"/>
      <c r="I107" s="64"/>
      <c r="J107" s="14"/>
      <c r="K107" s="14"/>
      <c r="L107" s="234"/>
      <c r="M107" s="235"/>
      <c r="N107" s="235"/>
      <c r="O107" s="235"/>
      <c r="P107" s="235"/>
      <c r="Q107" s="235"/>
      <c r="R107" s="235"/>
      <c r="S107" s="235"/>
      <c r="T107" s="235"/>
      <c r="U107" s="235"/>
      <c r="V107" s="235"/>
    </row>
    <row r="108" spans="2:22" s="31" customFormat="1" ht="15.95" customHeight="1" x14ac:dyDescent="0.2">
      <c r="B108" s="20"/>
      <c r="C108" s="20"/>
      <c r="D108" s="124"/>
      <c r="E108" s="124"/>
      <c r="F108" s="20"/>
      <c r="G108" s="20"/>
      <c r="H108" s="20"/>
      <c r="I108" s="64"/>
      <c r="J108" s="14"/>
      <c r="K108" s="14"/>
      <c r="L108" s="234"/>
      <c r="M108" s="235"/>
      <c r="N108" s="235"/>
      <c r="O108" s="235"/>
      <c r="P108" s="235"/>
      <c r="Q108" s="235"/>
      <c r="R108" s="235"/>
      <c r="S108" s="235"/>
      <c r="T108" s="235"/>
      <c r="U108" s="235"/>
      <c r="V108" s="235"/>
    </row>
    <row r="109" spans="2:22" s="31" customFormat="1" ht="15.95" customHeight="1" x14ac:dyDescent="0.2">
      <c r="B109" s="20"/>
      <c r="C109" s="20"/>
      <c r="D109" s="124"/>
      <c r="E109" s="124"/>
      <c r="F109" s="20"/>
      <c r="G109" s="20"/>
      <c r="H109" s="20"/>
      <c r="I109" s="6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</row>
    <row r="110" spans="2:22" ht="123.95" customHeight="1" x14ac:dyDescent="0.2">
      <c r="B110" s="22"/>
      <c r="C110" s="22"/>
      <c r="D110" s="22"/>
      <c r="E110" s="22"/>
      <c r="F110" s="22"/>
      <c r="G110" s="22"/>
      <c r="H110" s="22"/>
      <c r="I110" s="22"/>
      <c r="J110" s="22"/>
      <c r="K110" s="22"/>
    </row>
    <row r="111" spans="2:22" ht="15.95" customHeight="1" x14ac:dyDescent="0.2">
      <c r="B111" s="22"/>
      <c r="C111" s="22"/>
      <c r="D111" s="22"/>
      <c r="E111" s="22"/>
      <c r="F111" s="22"/>
      <c r="G111" s="22"/>
      <c r="H111" s="22"/>
      <c r="I111" s="22"/>
      <c r="J111" s="22"/>
      <c r="K111" s="22"/>
    </row>
    <row r="112" spans="2:22" ht="15.95" customHeight="1" x14ac:dyDescent="0.2">
      <c r="B112" s="22"/>
      <c r="C112" s="22"/>
      <c r="D112" s="22"/>
      <c r="E112" s="22"/>
      <c r="F112" s="22"/>
      <c r="G112" s="22"/>
      <c r="H112" s="22"/>
      <c r="I112" s="22"/>
      <c r="J112" s="22"/>
      <c r="K112" s="22"/>
    </row>
    <row r="113" spans="2:9" ht="15.75" thickBot="1" x14ac:dyDescent="0.25">
      <c r="B113" s="20"/>
      <c r="C113" s="20"/>
      <c r="D113" s="20"/>
    </row>
    <row r="114" spans="2:9" ht="20.25" thickBot="1" x14ac:dyDescent="0.35">
      <c r="B114" s="491" t="s">
        <v>199</v>
      </c>
      <c r="C114" s="492"/>
      <c r="D114" s="19"/>
    </row>
    <row r="115" spans="2:9" ht="17.25" thickBot="1" x14ac:dyDescent="0.3">
      <c r="B115" s="24" t="s">
        <v>47</v>
      </c>
      <c r="C115" s="42" t="s">
        <v>322</v>
      </c>
      <c r="D115" s="21"/>
      <c r="E115" s="15" t="s">
        <v>68</v>
      </c>
      <c r="F115" s="16" t="s">
        <v>69</v>
      </c>
      <c r="G115" s="149" t="s">
        <v>151</v>
      </c>
      <c r="H115" s="16" t="s">
        <v>70</v>
      </c>
      <c r="I115" s="17" t="s">
        <v>71</v>
      </c>
    </row>
    <row r="116" spans="2:9" s="31" customFormat="1" ht="16.5" thickTop="1" thickBot="1" x14ac:dyDescent="0.3">
      <c r="B116" s="27">
        <v>1</v>
      </c>
      <c r="C116" s="33">
        <v>96.9</v>
      </c>
      <c r="D116" s="34"/>
      <c r="E116" s="102">
        <f>MIN(C116:C175)</f>
        <v>78.099999999999994</v>
      </c>
      <c r="F116" s="91">
        <f>MAX(C116:C175)</f>
        <v>115</v>
      </c>
      <c r="G116" s="150">
        <f>AVERAGE(C116:C175)</f>
        <v>98.52</v>
      </c>
      <c r="H116" s="91">
        <f>F116-E116</f>
        <v>36.900000000000006</v>
      </c>
      <c r="I116" s="92">
        <f>_xlfn.STDEV.S(C116:C175)</f>
        <v>9.2684959378074154</v>
      </c>
    </row>
    <row r="117" spans="2:9" s="31" customFormat="1" ht="14.25" x14ac:dyDescent="0.2">
      <c r="B117" s="28">
        <v>2</v>
      </c>
      <c r="C117" s="32">
        <v>79.5</v>
      </c>
      <c r="D117" s="34" t="s">
        <v>458</v>
      </c>
      <c r="E117" s="31">
        <v>80</v>
      </c>
      <c r="F117" s="31">
        <v>120</v>
      </c>
    </row>
    <row r="118" spans="2:9" s="31" customFormat="1" ht="14.25" x14ac:dyDescent="0.2">
      <c r="B118" s="28">
        <v>3</v>
      </c>
      <c r="C118" s="32">
        <v>96.2</v>
      </c>
      <c r="D118" s="34"/>
    </row>
    <row r="119" spans="2:9" s="31" customFormat="1" ht="14.25" x14ac:dyDescent="0.2">
      <c r="B119" s="35">
        <v>4</v>
      </c>
      <c r="C119" s="32">
        <v>98.2</v>
      </c>
      <c r="D119" s="34"/>
    </row>
    <row r="120" spans="2:9" s="31" customFormat="1" ht="14.25" x14ac:dyDescent="0.2">
      <c r="B120" s="35">
        <v>5</v>
      </c>
      <c r="C120" s="32">
        <v>100.3</v>
      </c>
      <c r="D120" s="34"/>
    </row>
    <row r="121" spans="2:9" s="31" customFormat="1" ht="14.25" x14ac:dyDescent="0.2">
      <c r="B121" s="35">
        <v>6</v>
      </c>
      <c r="C121" s="32">
        <v>92.6</v>
      </c>
      <c r="D121" s="34"/>
    </row>
    <row r="122" spans="2:9" s="31" customFormat="1" ht="14.25" x14ac:dyDescent="0.2">
      <c r="B122" s="35">
        <v>7</v>
      </c>
      <c r="C122" s="32">
        <v>94.6</v>
      </c>
      <c r="D122" s="34"/>
    </row>
    <row r="123" spans="2:9" s="31" customFormat="1" ht="14.25" x14ac:dyDescent="0.2">
      <c r="B123" s="35">
        <v>8</v>
      </c>
      <c r="C123" s="32">
        <v>101</v>
      </c>
      <c r="D123" s="34"/>
    </row>
    <row r="124" spans="2:9" s="31" customFormat="1" ht="14.25" x14ac:dyDescent="0.2">
      <c r="B124" s="35">
        <v>9</v>
      </c>
      <c r="C124" s="32">
        <v>91</v>
      </c>
      <c r="D124" s="34"/>
    </row>
    <row r="125" spans="2:9" s="31" customFormat="1" ht="14.25" x14ac:dyDescent="0.2">
      <c r="B125" s="35">
        <v>10</v>
      </c>
      <c r="C125" s="32">
        <v>97.4</v>
      </c>
      <c r="D125" s="34"/>
    </row>
    <row r="126" spans="2:9" s="31" customFormat="1" ht="14.25" x14ac:dyDescent="0.2">
      <c r="B126" s="35">
        <v>11</v>
      </c>
      <c r="C126" s="32">
        <v>100.3</v>
      </c>
      <c r="D126" s="34"/>
    </row>
    <row r="127" spans="2:9" s="31" customFormat="1" ht="14.25" x14ac:dyDescent="0.2">
      <c r="B127" s="35">
        <v>12</v>
      </c>
      <c r="C127" s="32">
        <v>105.1</v>
      </c>
      <c r="D127" s="34"/>
    </row>
    <row r="128" spans="2:9" s="31" customFormat="1" ht="14.25" x14ac:dyDescent="0.2">
      <c r="B128" s="35">
        <v>13</v>
      </c>
      <c r="C128" s="32">
        <v>88.1</v>
      </c>
      <c r="D128" s="34"/>
    </row>
    <row r="129" spans="2:4" s="31" customFormat="1" ht="14.25" x14ac:dyDescent="0.2">
      <c r="B129" s="35">
        <v>14</v>
      </c>
      <c r="C129" s="32">
        <v>105.1</v>
      </c>
      <c r="D129" s="34"/>
    </row>
    <row r="130" spans="2:4" s="31" customFormat="1" ht="14.25" x14ac:dyDescent="0.2">
      <c r="B130" s="35">
        <v>15</v>
      </c>
      <c r="C130" s="32">
        <v>106</v>
      </c>
      <c r="D130" s="34"/>
    </row>
    <row r="131" spans="2:4" s="31" customFormat="1" ht="14.25" x14ac:dyDescent="0.2">
      <c r="B131" s="35">
        <v>16</v>
      </c>
      <c r="C131" s="32">
        <v>101.6</v>
      </c>
      <c r="D131" s="34"/>
    </row>
    <row r="132" spans="2:4" s="31" customFormat="1" ht="14.25" x14ac:dyDescent="0.2">
      <c r="B132" s="35">
        <v>17</v>
      </c>
      <c r="C132" s="32">
        <v>109</v>
      </c>
      <c r="D132" s="34"/>
    </row>
    <row r="133" spans="2:4" s="31" customFormat="1" ht="14.25" x14ac:dyDescent="0.2">
      <c r="B133" s="35">
        <v>18</v>
      </c>
      <c r="C133" s="32">
        <v>109.3</v>
      </c>
      <c r="D133" s="34"/>
    </row>
    <row r="134" spans="2:4" s="31" customFormat="1" ht="14.25" x14ac:dyDescent="0.2">
      <c r="B134" s="35">
        <v>19</v>
      </c>
      <c r="C134" s="32">
        <v>98</v>
      </c>
      <c r="D134" s="34"/>
    </row>
    <row r="135" spans="2:4" s="31" customFormat="1" ht="14.25" x14ac:dyDescent="0.2">
      <c r="B135" s="35">
        <v>20</v>
      </c>
      <c r="C135" s="32">
        <v>82.1</v>
      </c>
      <c r="D135" s="34"/>
    </row>
    <row r="136" spans="2:4" s="31" customFormat="1" ht="14.25" x14ac:dyDescent="0.2">
      <c r="B136" s="35">
        <v>21</v>
      </c>
      <c r="C136" s="32">
        <v>106.2</v>
      </c>
      <c r="D136" s="34"/>
    </row>
    <row r="137" spans="2:4" s="31" customFormat="1" ht="14.25" x14ac:dyDescent="0.2">
      <c r="B137" s="35">
        <v>22</v>
      </c>
      <c r="C137" s="32">
        <v>96.3</v>
      </c>
      <c r="D137" s="34"/>
    </row>
    <row r="138" spans="2:4" s="31" customFormat="1" ht="14.25" x14ac:dyDescent="0.2">
      <c r="B138" s="35">
        <v>23</v>
      </c>
      <c r="C138" s="32">
        <v>103.9</v>
      </c>
      <c r="D138" s="34"/>
    </row>
    <row r="139" spans="2:4" s="31" customFormat="1" ht="14.25" x14ac:dyDescent="0.2">
      <c r="B139" s="35">
        <v>24</v>
      </c>
      <c r="C139" s="32">
        <v>94</v>
      </c>
      <c r="D139" s="34"/>
    </row>
    <row r="140" spans="2:4" s="31" customFormat="1" ht="14.25" x14ac:dyDescent="0.2">
      <c r="B140" s="35">
        <v>25</v>
      </c>
      <c r="C140" s="32">
        <v>110.3</v>
      </c>
      <c r="D140" s="34"/>
    </row>
    <row r="141" spans="2:4" s="31" customFormat="1" ht="14.25" x14ac:dyDescent="0.2">
      <c r="B141" s="35">
        <v>26</v>
      </c>
      <c r="C141" s="32">
        <v>78.099999999999994</v>
      </c>
      <c r="D141" s="34"/>
    </row>
    <row r="142" spans="2:4" s="31" customFormat="1" ht="14.25" x14ac:dyDescent="0.2">
      <c r="B142" s="35">
        <v>27</v>
      </c>
      <c r="C142" s="32">
        <v>90.2</v>
      </c>
      <c r="D142" s="34"/>
    </row>
    <row r="143" spans="2:4" s="31" customFormat="1" ht="14.25" x14ac:dyDescent="0.2">
      <c r="B143" s="35">
        <v>28</v>
      </c>
      <c r="C143" s="32">
        <v>110.6</v>
      </c>
      <c r="D143" s="34"/>
    </row>
    <row r="144" spans="2:4" s="31" customFormat="1" ht="14.25" x14ac:dyDescent="0.2">
      <c r="B144" s="240">
        <v>29</v>
      </c>
      <c r="C144" s="241">
        <v>82.2</v>
      </c>
      <c r="D144" s="34"/>
    </row>
    <row r="145" spans="2:10" s="31" customFormat="1" x14ac:dyDescent="0.2">
      <c r="B145" s="220">
        <v>30</v>
      </c>
      <c r="C145" s="44">
        <v>84.9</v>
      </c>
      <c r="D145" s="34"/>
      <c r="F145" s="14"/>
      <c r="G145" s="14"/>
      <c r="H145" s="14"/>
      <c r="I145" s="14"/>
      <c r="J145" s="14"/>
    </row>
    <row r="146" spans="2:10" s="31" customFormat="1" x14ac:dyDescent="0.2">
      <c r="B146" s="220">
        <v>31</v>
      </c>
      <c r="C146" s="44">
        <v>96.8</v>
      </c>
      <c r="D146" s="34"/>
      <c r="F146" s="14"/>
      <c r="G146" s="14"/>
      <c r="H146" s="14"/>
      <c r="I146" s="14"/>
      <c r="J146" s="14"/>
    </row>
    <row r="147" spans="2:10" s="31" customFormat="1" x14ac:dyDescent="0.2">
      <c r="B147" s="220">
        <v>32</v>
      </c>
      <c r="C147" s="44">
        <v>94</v>
      </c>
      <c r="D147" s="34"/>
      <c r="F147" s="14"/>
      <c r="G147" s="14"/>
      <c r="H147" s="14"/>
      <c r="I147" s="14"/>
      <c r="J147" s="14"/>
    </row>
    <row r="148" spans="2:10" s="31" customFormat="1" x14ac:dyDescent="0.2">
      <c r="B148" s="220">
        <v>33</v>
      </c>
      <c r="C148" s="44">
        <v>100.2</v>
      </c>
      <c r="D148" s="34"/>
      <c r="F148" s="14"/>
      <c r="G148" s="14"/>
      <c r="H148" s="14"/>
      <c r="I148" s="14"/>
      <c r="J148" s="14"/>
    </row>
    <row r="149" spans="2:10" s="31" customFormat="1" x14ac:dyDescent="0.2">
      <c r="B149" s="220">
        <v>34</v>
      </c>
      <c r="C149" s="44">
        <v>108.2</v>
      </c>
      <c r="D149" s="34"/>
      <c r="F149" s="14"/>
      <c r="G149" s="14"/>
      <c r="H149" s="14"/>
      <c r="I149" s="14"/>
      <c r="J149" s="14"/>
    </row>
    <row r="150" spans="2:10" s="31" customFormat="1" x14ac:dyDescent="0.2">
      <c r="B150" s="220">
        <v>35</v>
      </c>
      <c r="C150" s="44">
        <v>95.8</v>
      </c>
      <c r="D150" s="34"/>
      <c r="F150" s="14"/>
      <c r="G150" s="14"/>
      <c r="H150" s="14"/>
      <c r="I150" s="14"/>
      <c r="J150" s="14"/>
    </row>
    <row r="151" spans="2:10" s="31" customFormat="1" x14ac:dyDescent="0.2">
      <c r="B151" s="220">
        <v>36</v>
      </c>
      <c r="C151" s="44">
        <v>79.5</v>
      </c>
      <c r="D151" s="34"/>
      <c r="F151" s="14"/>
      <c r="G151" s="14"/>
      <c r="H151" s="14"/>
      <c r="I151" s="14"/>
      <c r="J151" s="14"/>
    </row>
    <row r="152" spans="2:10" s="31" customFormat="1" x14ac:dyDescent="0.2">
      <c r="B152" s="220">
        <v>37</v>
      </c>
      <c r="C152" s="44">
        <v>92.8</v>
      </c>
      <c r="D152" s="34"/>
      <c r="F152" s="14"/>
      <c r="G152" s="14"/>
      <c r="H152" s="14"/>
      <c r="I152" s="14"/>
      <c r="J152" s="14"/>
    </row>
    <row r="153" spans="2:10" s="31" customFormat="1" x14ac:dyDescent="0.2">
      <c r="B153" s="220">
        <v>38</v>
      </c>
      <c r="C153" s="44">
        <v>104.7</v>
      </c>
      <c r="D153" s="34"/>
      <c r="F153" s="14"/>
      <c r="G153" s="14"/>
      <c r="H153" s="14"/>
      <c r="I153" s="14"/>
      <c r="J153" s="14"/>
    </row>
    <row r="154" spans="2:10" s="31" customFormat="1" x14ac:dyDescent="0.2">
      <c r="B154" s="220">
        <v>39</v>
      </c>
      <c r="C154" s="44">
        <v>109.3</v>
      </c>
      <c r="D154" s="34"/>
      <c r="F154" s="14"/>
      <c r="G154" s="14"/>
      <c r="H154" s="14"/>
      <c r="I154" s="14"/>
      <c r="J154" s="14"/>
    </row>
    <row r="155" spans="2:10" s="31" customFormat="1" x14ac:dyDescent="0.2">
      <c r="B155" s="220">
        <v>40</v>
      </c>
      <c r="C155" s="44">
        <v>108.9</v>
      </c>
      <c r="D155" s="34"/>
      <c r="F155" s="14"/>
      <c r="G155" s="14"/>
      <c r="H155" s="14"/>
      <c r="I155" s="14"/>
      <c r="J155" s="14"/>
    </row>
    <row r="156" spans="2:10" s="31" customFormat="1" x14ac:dyDescent="0.2">
      <c r="B156" s="220">
        <v>41</v>
      </c>
      <c r="C156" s="44">
        <v>100</v>
      </c>
      <c r="D156" s="34"/>
      <c r="F156" s="14"/>
      <c r="G156" s="14"/>
      <c r="H156" s="14"/>
      <c r="I156" s="14"/>
      <c r="J156" s="14"/>
    </row>
    <row r="157" spans="2:10" s="31" customFormat="1" x14ac:dyDescent="0.2">
      <c r="B157" s="220">
        <v>42</v>
      </c>
      <c r="C157" s="44">
        <v>105</v>
      </c>
      <c r="D157" s="34"/>
      <c r="F157" s="14"/>
      <c r="G157" s="14"/>
      <c r="H157" s="14"/>
      <c r="I157" s="14"/>
      <c r="J157" s="14"/>
    </row>
    <row r="158" spans="2:10" s="31" customFormat="1" x14ac:dyDescent="0.2">
      <c r="B158" s="220">
        <v>43</v>
      </c>
      <c r="C158" s="44">
        <v>110</v>
      </c>
      <c r="D158" s="34"/>
      <c r="F158" s="14"/>
      <c r="G158" s="14"/>
      <c r="H158" s="14"/>
      <c r="I158" s="14"/>
      <c r="J158" s="14"/>
    </row>
    <row r="159" spans="2:10" s="31" customFormat="1" x14ac:dyDescent="0.2">
      <c r="B159" s="220">
        <v>44</v>
      </c>
      <c r="C159" s="44">
        <v>90</v>
      </c>
      <c r="D159" s="34"/>
      <c r="F159" s="14"/>
      <c r="G159" s="14"/>
      <c r="H159" s="14"/>
      <c r="I159" s="14"/>
      <c r="J159" s="14"/>
    </row>
    <row r="160" spans="2:10" s="31" customFormat="1" x14ac:dyDescent="0.2">
      <c r="B160" s="220">
        <v>45</v>
      </c>
      <c r="C160" s="44">
        <v>102</v>
      </c>
      <c r="D160" s="34"/>
      <c r="F160" s="14"/>
      <c r="G160" s="14"/>
      <c r="H160" s="14"/>
      <c r="I160" s="14"/>
      <c r="J160" s="14"/>
    </row>
    <row r="161" spans="2:10" s="31" customFormat="1" x14ac:dyDescent="0.2">
      <c r="B161" s="220">
        <v>46</v>
      </c>
      <c r="C161" s="44">
        <v>90</v>
      </c>
      <c r="D161" s="34"/>
      <c r="F161" s="14"/>
      <c r="G161" s="14"/>
      <c r="H161" s="14"/>
      <c r="I161" s="14"/>
      <c r="J161" s="14"/>
    </row>
    <row r="162" spans="2:10" s="31" customFormat="1" x14ac:dyDescent="0.2">
      <c r="B162" s="220">
        <v>47</v>
      </c>
      <c r="C162" s="44">
        <v>115</v>
      </c>
      <c r="D162" s="34"/>
      <c r="F162" s="14"/>
      <c r="G162" s="14"/>
      <c r="H162" s="14"/>
      <c r="I162" s="14"/>
      <c r="J162" s="14"/>
    </row>
    <row r="163" spans="2:10" s="31" customFormat="1" x14ac:dyDescent="0.2">
      <c r="B163" s="220">
        <v>48</v>
      </c>
      <c r="C163" s="44">
        <v>102</v>
      </c>
      <c r="D163" s="34"/>
      <c r="F163" s="14"/>
      <c r="G163" s="14"/>
      <c r="H163" s="14"/>
      <c r="I163" s="14"/>
      <c r="J163" s="14"/>
    </row>
    <row r="164" spans="2:10" s="31" customFormat="1" x14ac:dyDescent="0.2">
      <c r="B164" s="220">
        <v>49</v>
      </c>
      <c r="C164" s="44">
        <v>115</v>
      </c>
      <c r="D164" s="34"/>
      <c r="F164" s="14"/>
      <c r="G164" s="14"/>
      <c r="H164" s="14"/>
      <c r="I164" s="14"/>
      <c r="J164" s="14"/>
    </row>
    <row r="165" spans="2:10" s="31" customFormat="1" x14ac:dyDescent="0.2">
      <c r="B165" s="220">
        <v>50</v>
      </c>
      <c r="C165" s="44">
        <v>95</v>
      </c>
      <c r="D165" s="34"/>
      <c r="F165" s="14"/>
      <c r="G165" s="14"/>
      <c r="H165" s="14"/>
      <c r="I165" s="14"/>
      <c r="J165" s="14"/>
    </row>
    <row r="166" spans="2:10" s="31" customFormat="1" x14ac:dyDescent="0.2">
      <c r="B166" s="220">
        <v>51</v>
      </c>
      <c r="C166" s="44">
        <v>110</v>
      </c>
      <c r="D166" s="34"/>
      <c r="F166" s="14"/>
      <c r="G166" s="14"/>
      <c r="H166" s="14"/>
      <c r="I166" s="14"/>
      <c r="J166" s="14"/>
    </row>
    <row r="167" spans="2:10" s="31" customFormat="1" x14ac:dyDescent="0.2">
      <c r="B167" s="220">
        <v>52</v>
      </c>
      <c r="C167" s="44">
        <v>110</v>
      </c>
      <c r="D167" s="34"/>
      <c r="F167" s="14"/>
      <c r="G167" s="14"/>
      <c r="H167" s="14"/>
      <c r="I167" s="14"/>
      <c r="J167" s="14"/>
    </row>
    <row r="168" spans="2:10" s="31" customFormat="1" x14ac:dyDescent="0.2">
      <c r="B168" s="220">
        <v>53</v>
      </c>
      <c r="C168" s="44">
        <v>83</v>
      </c>
      <c r="D168" s="34"/>
      <c r="F168" s="14"/>
      <c r="G168" s="14"/>
      <c r="H168" s="14"/>
      <c r="I168" s="14"/>
      <c r="J168" s="14"/>
    </row>
    <row r="169" spans="2:10" s="31" customFormat="1" x14ac:dyDescent="0.2">
      <c r="B169" s="220">
        <v>54</v>
      </c>
      <c r="C169" s="44">
        <v>95</v>
      </c>
      <c r="D169" s="34"/>
      <c r="F169" s="14"/>
      <c r="G169" s="14"/>
      <c r="H169" s="14"/>
      <c r="I169" s="14"/>
      <c r="J169" s="14"/>
    </row>
    <row r="170" spans="2:10" s="31" customFormat="1" x14ac:dyDescent="0.2">
      <c r="B170" s="220">
        <v>55</v>
      </c>
      <c r="C170" s="44">
        <v>100</v>
      </c>
      <c r="D170" s="34"/>
      <c r="F170" s="14"/>
      <c r="G170" s="14"/>
      <c r="H170" s="14"/>
      <c r="I170" s="14"/>
      <c r="J170" s="14"/>
    </row>
    <row r="171" spans="2:10" s="31" customFormat="1" x14ac:dyDescent="0.2">
      <c r="B171" s="220">
        <v>56</v>
      </c>
      <c r="C171" s="44">
        <v>100</v>
      </c>
      <c r="D171" s="34"/>
      <c r="F171" s="14"/>
      <c r="G171" s="14"/>
      <c r="H171" s="14"/>
      <c r="I171" s="14"/>
      <c r="J171" s="14"/>
    </row>
    <row r="172" spans="2:10" s="31" customFormat="1" x14ac:dyDescent="0.2">
      <c r="B172" s="242">
        <v>57</v>
      </c>
      <c r="C172" s="44">
        <v>110</v>
      </c>
      <c r="D172" s="34"/>
      <c r="F172" s="14"/>
      <c r="G172" s="14"/>
      <c r="H172" s="14"/>
      <c r="I172" s="14"/>
      <c r="J172" s="14"/>
    </row>
    <row r="173" spans="2:10" s="31" customFormat="1" x14ac:dyDescent="0.2">
      <c r="B173" s="243">
        <v>58</v>
      </c>
      <c r="C173" s="44">
        <v>100</v>
      </c>
      <c r="D173" s="34"/>
      <c r="F173" s="14"/>
      <c r="G173" s="14"/>
      <c r="H173" s="14"/>
      <c r="I173" s="14"/>
      <c r="J173" s="14"/>
    </row>
    <row r="174" spans="2:10" s="31" customFormat="1" x14ac:dyDescent="0.2">
      <c r="B174" s="243">
        <v>59</v>
      </c>
      <c r="C174" s="44">
        <v>90</v>
      </c>
      <c r="D174" s="34"/>
      <c r="F174" s="14"/>
      <c r="G174" s="14"/>
      <c r="H174" s="14"/>
      <c r="I174" s="14"/>
      <c r="J174" s="14"/>
    </row>
    <row r="175" spans="2:10" ht="15.75" thickBot="1" x14ac:dyDescent="0.25">
      <c r="B175" s="244">
        <v>60</v>
      </c>
      <c r="C175" s="57">
        <v>90</v>
      </c>
    </row>
    <row r="176" spans="2:10" x14ac:dyDescent="0.2">
      <c r="B176" s="34"/>
      <c r="C176" s="20"/>
    </row>
    <row r="177" spans="2:14" ht="19.5" x14ac:dyDescent="0.3">
      <c r="F177" s="19"/>
    </row>
    <row r="178" spans="2:14" ht="20.25" thickBot="1" x14ac:dyDescent="0.35">
      <c r="B178" s="496" t="s">
        <v>200</v>
      </c>
      <c r="C178" s="496"/>
      <c r="D178" s="496"/>
      <c r="E178" s="19"/>
      <c r="F178" s="21"/>
    </row>
    <row r="179" spans="2:14" ht="17.25" thickBot="1" x14ac:dyDescent="0.3">
      <c r="B179" s="58" t="s">
        <v>37</v>
      </c>
      <c r="C179" s="25" t="s">
        <v>47</v>
      </c>
      <c r="D179" s="42" t="s">
        <v>65</v>
      </c>
      <c r="E179" s="93"/>
      <c r="F179" s="93"/>
      <c r="G179" s="40" t="s">
        <v>19</v>
      </c>
      <c r="H179" s="41" t="s">
        <v>68</v>
      </c>
      <c r="I179" s="41" t="s">
        <v>69</v>
      </c>
      <c r="J179" s="149" t="s">
        <v>151</v>
      </c>
      <c r="K179" s="41" t="s">
        <v>70</v>
      </c>
      <c r="L179" s="17" t="s">
        <v>71</v>
      </c>
      <c r="M179" s="14" t="s">
        <v>455</v>
      </c>
      <c r="N179" s="14" t="s">
        <v>456</v>
      </c>
    </row>
    <row r="180" spans="2:14" s="31" customFormat="1" ht="15.75" thickTop="1" x14ac:dyDescent="0.25">
      <c r="B180" s="48" t="s">
        <v>362</v>
      </c>
      <c r="C180" s="49">
        <v>1</v>
      </c>
      <c r="D180" s="50">
        <v>1.42</v>
      </c>
      <c r="E180" s="34"/>
      <c r="F180" s="34"/>
      <c r="G180" s="39" t="str">
        <f>B180</f>
        <v>GS1P2 SA1M-2</v>
      </c>
      <c r="H180" s="101">
        <f>MIN(D180:D182)</f>
        <v>1.42</v>
      </c>
      <c r="I180" s="101">
        <f>MAX(D180:D182)</f>
        <v>1.4350000000000001</v>
      </c>
      <c r="J180" s="101">
        <f>AVERAGE(D180:D182)</f>
        <v>1.4283333333333335</v>
      </c>
      <c r="K180" s="101">
        <f>I180-H180</f>
        <v>1.5000000000000124E-2</v>
      </c>
      <c r="L180" s="97">
        <f>_xlfn.STDEV.P(D180:D182)</f>
        <v>6.2360956446232806E-3</v>
      </c>
      <c r="N180" s="31" t="s">
        <v>457</v>
      </c>
    </row>
    <row r="181" spans="2:14" s="31" customFormat="1" x14ac:dyDescent="0.25">
      <c r="B181" s="48" t="s">
        <v>362</v>
      </c>
      <c r="C181" s="49">
        <v>2</v>
      </c>
      <c r="D181" s="50">
        <v>1.4350000000000001</v>
      </c>
      <c r="E181" s="34"/>
      <c r="F181" s="34"/>
      <c r="G181" s="37" t="str">
        <f>B183</f>
        <v>GS1P2 SA2M -2</v>
      </c>
      <c r="H181" s="73">
        <f>MIN(D183:D186)</f>
        <v>1.38</v>
      </c>
      <c r="I181" s="73">
        <f>MAX(D183:D186)</f>
        <v>1.46</v>
      </c>
      <c r="J181" s="73">
        <f>AVERAGE(D183:D186)</f>
        <v>1.4375</v>
      </c>
      <c r="K181" s="73">
        <f>I181-H181</f>
        <v>8.0000000000000071E-2</v>
      </c>
      <c r="L181" s="98">
        <f>_xlfn.STDEV.P(D183:D186)</f>
        <v>3.3260336739125235E-2</v>
      </c>
      <c r="N181" s="31" t="s">
        <v>457</v>
      </c>
    </row>
    <row r="182" spans="2:14" s="31" customFormat="1" x14ac:dyDescent="0.25">
      <c r="B182" s="51" t="s">
        <v>362</v>
      </c>
      <c r="C182" s="52">
        <v>3</v>
      </c>
      <c r="D182" s="53">
        <v>1.43</v>
      </c>
      <c r="E182" s="34"/>
      <c r="F182" s="34"/>
      <c r="G182" s="37" t="str">
        <f>B187</f>
        <v>GS1P2 SA3M-2</v>
      </c>
      <c r="H182" s="73">
        <f>MIN(D187:D190)</f>
        <v>1.43</v>
      </c>
      <c r="I182" s="73">
        <f>MAX(D187:D190)</f>
        <v>1.4350000000000001</v>
      </c>
      <c r="J182" s="73">
        <f>AVERAGE(D187:D190)</f>
        <v>1.4337499999999999</v>
      </c>
      <c r="K182" s="73">
        <f>I182-H182</f>
        <v>5.0000000000001155E-3</v>
      </c>
      <c r="L182" s="98">
        <f>_xlfn.STDEV.P(D187:D190)</f>
        <v>2.1650635094611465E-3</v>
      </c>
      <c r="N182" s="31" t="s">
        <v>457</v>
      </c>
    </row>
    <row r="183" spans="2:14" s="31" customFormat="1" x14ac:dyDescent="0.25">
      <c r="B183" s="48" t="s">
        <v>364</v>
      </c>
      <c r="C183" s="54">
        <v>1</v>
      </c>
      <c r="D183" s="50">
        <v>1.38</v>
      </c>
      <c r="E183" s="34"/>
      <c r="F183" s="34"/>
      <c r="G183" s="37" t="str">
        <f>B191</f>
        <v>GS1P2 SA4M-2</v>
      </c>
      <c r="H183" s="73">
        <f>MIN(D191:D194)</f>
        <v>1.425</v>
      </c>
      <c r="I183" s="73">
        <f>MAX(D191:D194)</f>
        <v>1.4350000000000001</v>
      </c>
      <c r="J183" s="73">
        <f>AVERAGE(D191:D194)</f>
        <v>1.43</v>
      </c>
      <c r="K183" s="73">
        <f>I183-H183</f>
        <v>1.0000000000000009E-2</v>
      </c>
      <c r="L183" s="98">
        <f>_xlfn.STDEV.P(D191:D194)</f>
        <v>3.5355339059327407E-3</v>
      </c>
      <c r="N183" s="31" t="s">
        <v>457</v>
      </c>
    </row>
    <row r="184" spans="2:14" s="31" customFormat="1" ht="15.75" thickBot="1" x14ac:dyDescent="0.3">
      <c r="B184" s="48" t="s">
        <v>364</v>
      </c>
      <c r="C184" s="54">
        <v>2</v>
      </c>
      <c r="D184" s="50">
        <v>1.46</v>
      </c>
      <c r="E184" s="34"/>
      <c r="F184" s="34"/>
      <c r="G184" s="38" t="str">
        <f>B195</f>
        <v>GS1P2 SA5M-2</v>
      </c>
      <c r="H184" s="99">
        <f>MIN(D195:D198)</f>
        <v>1.43</v>
      </c>
      <c r="I184" s="99">
        <f>MAX(D195:D198)</f>
        <v>1.4350000000000001</v>
      </c>
      <c r="J184" s="99">
        <f>AVERAGE(D195:D198)</f>
        <v>1.4324999999999999</v>
      </c>
      <c r="K184" s="99">
        <f>I184-H184</f>
        <v>5.0000000000001155E-3</v>
      </c>
      <c r="L184" s="100">
        <f>_xlfn.STDEV.P(D195:D198)</f>
        <v>2.5000000000000577E-3</v>
      </c>
      <c r="N184" s="31" t="s">
        <v>457</v>
      </c>
    </row>
    <row r="185" spans="2:14" s="31" customFormat="1" ht="14.25" x14ac:dyDescent="0.2">
      <c r="B185" s="48" t="s">
        <v>364</v>
      </c>
      <c r="C185" s="54">
        <v>3</v>
      </c>
      <c r="D185" s="50">
        <v>1.4550000000000001</v>
      </c>
      <c r="E185" s="34"/>
      <c r="F185" s="34"/>
      <c r="G185" s="36" t="s">
        <v>458</v>
      </c>
      <c r="H185" s="34" t="s">
        <v>459</v>
      </c>
      <c r="I185" s="34" t="s">
        <v>460</v>
      </c>
      <c r="J185" s="34"/>
      <c r="K185" s="34">
        <v>40</v>
      </c>
    </row>
    <row r="186" spans="2:14" s="31" customFormat="1" ht="15.75" x14ac:dyDescent="0.25">
      <c r="B186" s="51" t="s">
        <v>364</v>
      </c>
      <c r="C186" s="303">
        <v>4</v>
      </c>
      <c r="D186" s="53">
        <v>1.4550000000000001</v>
      </c>
      <c r="E186" s="34"/>
      <c r="F186" s="34"/>
      <c r="G186" s="36"/>
      <c r="H186" s="34"/>
      <c r="I186" s="34"/>
      <c r="J186" s="34"/>
      <c r="K186" s="34"/>
    </row>
    <row r="187" spans="2:14" s="31" customFormat="1" ht="14.25" x14ac:dyDescent="0.2">
      <c r="B187" s="48" t="s">
        <v>366</v>
      </c>
      <c r="C187" s="54">
        <v>1</v>
      </c>
      <c r="D187" s="50">
        <v>1.4350000000000001</v>
      </c>
      <c r="E187" s="34"/>
      <c r="F187" s="34"/>
      <c r="G187" s="36"/>
      <c r="H187" s="34"/>
      <c r="I187" s="34"/>
      <c r="J187" s="34"/>
      <c r="K187" s="34"/>
    </row>
    <row r="188" spans="2:14" s="31" customFormat="1" ht="14.25" x14ac:dyDescent="0.2">
      <c r="B188" s="48" t="s">
        <v>366</v>
      </c>
      <c r="C188" s="54">
        <v>2</v>
      </c>
      <c r="D188" s="50">
        <v>1.4350000000000001</v>
      </c>
      <c r="E188" s="34"/>
      <c r="F188" s="34"/>
    </row>
    <row r="189" spans="2:14" s="31" customFormat="1" ht="14.25" x14ac:dyDescent="0.2">
      <c r="B189" s="48" t="s">
        <v>366</v>
      </c>
      <c r="C189" s="54">
        <v>3</v>
      </c>
      <c r="D189" s="50">
        <v>1.4350000000000001</v>
      </c>
      <c r="E189" s="34"/>
      <c r="F189" s="34"/>
    </row>
    <row r="190" spans="2:14" s="31" customFormat="1" ht="15.75" x14ac:dyDescent="0.25">
      <c r="B190" s="51" t="s">
        <v>366</v>
      </c>
      <c r="C190" s="302">
        <v>4</v>
      </c>
      <c r="D190" s="53">
        <v>1.43</v>
      </c>
      <c r="E190" s="34"/>
      <c r="F190" s="34"/>
    </row>
    <row r="191" spans="2:14" s="31" customFormat="1" ht="14.25" x14ac:dyDescent="0.2">
      <c r="B191" s="48" t="s">
        <v>368</v>
      </c>
      <c r="C191" s="54">
        <v>1</v>
      </c>
      <c r="D191" s="50">
        <v>1.425</v>
      </c>
      <c r="E191" s="34"/>
      <c r="F191" s="34"/>
    </row>
    <row r="192" spans="2:14" s="31" customFormat="1" ht="14.25" x14ac:dyDescent="0.2">
      <c r="B192" s="48" t="s">
        <v>368</v>
      </c>
      <c r="C192" s="54">
        <v>2</v>
      </c>
      <c r="D192" s="50">
        <v>1.43</v>
      </c>
      <c r="E192" s="34"/>
      <c r="F192" s="34"/>
    </row>
    <row r="193" spans="1:6" s="31" customFormat="1" ht="14.25" x14ac:dyDescent="0.2">
      <c r="B193" s="48" t="s">
        <v>368</v>
      </c>
      <c r="C193" s="54">
        <v>3</v>
      </c>
      <c r="D193" s="50">
        <v>1.4350000000000001</v>
      </c>
      <c r="E193" s="34"/>
      <c r="F193" s="34"/>
    </row>
    <row r="194" spans="1:6" s="31" customFormat="1" ht="15.75" x14ac:dyDescent="0.25">
      <c r="B194" s="51" t="s">
        <v>368</v>
      </c>
      <c r="C194" s="302">
        <v>4</v>
      </c>
      <c r="D194" s="53">
        <v>1.43</v>
      </c>
      <c r="E194" s="34"/>
      <c r="F194" s="34"/>
    </row>
    <row r="195" spans="1:6" s="31" customFormat="1" ht="14.25" x14ac:dyDescent="0.2">
      <c r="B195" s="48" t="s">
        <v>370</v>
      </c>
      <c r="C195" s="54">
        <v>1</v>
      </c>
      <c r="D195" s="50">
        <v>1.4350000000000001</v>
      </c>
      <c r="E195" s="34"/>
      <c r="F195" s="34"/>
    </row>
    <row r="196" spans="1:6" s="31" customFormat="1" ht="14.25" x14ac:dyDescent="0.2">
      <c r="B196" s="48" t="s">
        <v>370</v>
      </c>
      <c r="C196" s="54">
        <v>2</v>
      </c>
      <c r="D196" s="50">
        <v>1.4350000000000001</v>
      </c>
      <c r="E196" s="34"/>
      <c r="F196" s="34"/>
    </row>
    <row r="197" spans="1:6" s="31" customFormat="1" ht="14.25" x14ac:dyDescent="0.2">
      <c r="B197" s="48" t="s">
        <v>370</v>
      </c>
      <c r="C197" s="54">
        <v>3</v>
      </c>
      <c r="D197" s="50">
        <v>1.43</v>
      </c>
      <c r="E197" s="34"/>
      <c r="F197" s="34"/>
    </row>
    <row r="198" spans="1:6" s="31" customFormat="1" ht="16.5" thickBot="1" x14ac:dyDescent="0.3">
      <c r="B198" s="55" t="s">
        <v>370</v>
      </c>
      <c r="C198" s="304">
        <v>4</v>
      </c>
      <c r="D198" s="53">
        <v>1.43</v>
      </c>
      <c r="E198" s="34"/>
      <c r="F198" s="34"/>
    </row>
    <row r="199" spans="1:6" s="31" customFormat="1" ht="14.25" x14ac:dyDescent="0.2">
      <c r="A199" s="34"/>
      <c r="B199" s="34"/>
      <c r="C199" s="34"/>
      <c r="D199" s="34"/>
      <c r="E199" s="34"/>
      <c r="F199" s="34"/>
    </row>
    <row r="200" spans="1:6" s="31" customFormat="1" ht="14.25" x14ac:dyDescent="0.2">
      <c r="A200" s="34"/>
      <c r="E200" s="34"/>
      <c r="F200" s="34"/>
    </row>
    <row r="201" spans="1:6" s="31" customFormat="1" ht="14.25" x14ac:dyDescent="0.2">
      <c r="A201" s="34"/>
      <c r="B201" s="497" t="s">
        <v>347</v>
      </c>
      <c r="C201" s="497"/>
      <c r="D201" s="497"/>
      <c r="E201" s="34"/>
      <c r="F201" s="34"/>
    </row>
    <row r="202" spans="1:6" s="31" customFormat="1" ht="14.25" x14ac:dyDescent="0.2">
      <c r="A202" s="34"/>
      <c r="B202" s="307" t="s">
        <v>348</v>
      </c>
      <c r="C202" s="307" t="s">
        <v>351</v>
      </c>
      <c r="D202" s="307" t="s">
        <v>352</v>
      </c>
      <c r="E202" s="34"/>
      <c r="F202" s="34"/>
    </row>
    <row r="203" spans="1:6" s="31" customFormat="1" ht="14.25" x14ac:dyDescent="0.2">
      <c r="A203" s="34"/>
      <c r="B203" s="305" t="s">
        <v>363</v>
      </c>
      <c r="C203" s="305">
        <v>3</v>
      </c>
      <c r="D203" s="306" t="s">
        <v>353</v>
      </c>
      <c r="E203" s="34"/>
      <c r="F203" s="34"/>
    </row>
    <row r="204" spans="1:6" s="31" customFormat="1" ht="14.25" x14ac:dyDescent="0.2">
      <c r="A204" s="34"/>
      <c r="B204" s="305" t="s">
        <v>365</v>
      </c>
      <c r="C204" s="305">
        <v>4</v>
      </c>
      <c r="D204" s="306" t="s">
        <v>355</v>
      </c>
      <c r="E204" s="34"/>
      <c r="F204" s="34"/>
    </row>
    <row r="205" spans="1:6" s="31" customFormat="1" ht="14.25" x14ac:dyDescent="0.2">
      <c r="A205" s="34"/>
      <c r="B205" s="305" t="s">
        <v>367</v>
      </c>
      <c r="C205" s="305">
        <v>4</v>
      </c>
      <c r="D205" s="306" t="s">
        <v>353</v>
      </c>
      <c r="E205" s="34"/>
      <c r="F205" s="34"/>
    </row>
    <row r="206" spans="1:6" s="31" customFormat="1" ht="14.25" x14ac:dyDescent="0.2">
      <c r="A206" s="34"/>
      <c r="B206" s="305" t="s">
        <v>369</v>
      </c>
      <c r="C206" s="305">
        <v>4</v>
      </c>
      <c r="D206" s="306" t="s">
        <v>355</v>
      </c>
      <c r="E206" s="34"/>
      <c r="F206" s="34"/>
    </row>
    <row r="207" spans="1:6" s="31" customFormat="1" ht="14.25" x14ac:dyDescent="0.2">
      <c r="A207" s="34"/>
      <c r="B207" s="305" t="s">
        <v>371</v>
      </c>
      <c r="C207" s="305">
        <v>4</v>
      </c>
      <c r="D207" s="306" t="s">
        <v>353</v>
      </c>
      <c r="E207" s="34"/>
    </row>
    <row r="208" spans="1:6" s="31" customFormat="1" ht="14.25" x14ac:dyDescent="0.2">
      <c r="A208" s="34"/>
      <c r="B208" s="234"/>
      <c r="C208" s="234"/>
      <c r="D208" s="315"/>
      <c r="E208" s="34"/>
    </row>
    <row r="209" spans="1:13" s="31" customFormat="1" ht="14.25" x14ac:dyDescent="0.2">
      <c r="A209" s="34"/>
      <c r="B209" s="234"/>
      <c r="C209" s="234"/>
      <c r="D209" s="315"/>
      <c r="E209" s="34"/>
    </row>
    <row r="210" spans="1:13" s="31" customFormat="1" ht="14.25" x14ac:dyDescent="0.2">
      <c r="A210" s="34"/>
      <c r="B210" s="234"/>
      <c r="C210" s="234"/>
      <c r="D210" s="315"/>
      <c r="E210" s="34"/>
    </row>
    <row r="211" spans="1:13" s="31" customFormat="1" ht="14.25" x14ac:dyDescent="0.2">
      <c r="A211" s="34"/>
      <c r="B211" s="234"/>
      <c r="C211" s="234"/>
      <c r="D211" s="315"/>
      <c r="E211" s="34"/>
    </row>
    <row r="212" spans="1:13" s="31" customFormat="1" ht="14.25" x14ac:dyDescent="0.2">
      <c r="A212" s="34"/>
      <c r="B212" s="234"/>
      <c r="C212" s="234"/>
      <c r="D212" s="315"/>
      <c r="E212" s="34"/>
    </row>
    <row r="213" spans="1:13" s="31" customFormat="1" ht="14.25" x14ac:dyDescent="0.2">
      <c r="A213" s="34"/>
      <c r="B213" s="234"/>
      <c r="C213" s="234"/>
      <c r="D213" s="315"/>
      <c r="E213" s="34"/>
    </row>
    <row r="214" spans="1:13" s="31" customFormat="1" ht="14.25" x14ac:dyDescent="0.2">
      <c r="A214" s="34"/>
      <c r="B214" s="234"/>
      <c r="C214" s="234"/>
      <c r="D214" s="315"/>
      <c r="E214" s="34"/>
    </row>
    <row r="215" spans="1:13" x14ac:dyDescent="0.2">
      <c r="E215" s="22"/>
    </row>
    <row r="216" spans="1:13" ht="15.75" thickBot="1" x14ac:dyDescent="0.25">
      <c r="E216" s="22"/>
    </row>
    <row r="217" spans="1:13" ht="20.25" thickBot="1" x14ac:dyDescent="0.35">
      <c r="B217" s="485" t="s">
        <v>201</v>
      </c>
      <c r="C217" s="486"/>
      <c r="D217" s="487"/>
      <c r="E217" s="22"/>
    </row>
    <row r="218" spans="1:13" ht="17.25" thickBot="1" x14ac:dyDescent="0.3">
      <c r="B218" s="317" t="s">
        <v>323</v>
      </c>
      <c r="C218" s="318" t="s">
        <v>47</v>
      </c>
      <c r="D218" s="317" t="s">
        <v>65</v>
      </c>
      <c r="E218" s="93"/>
      <c r="F218" s="40" t="s">
        <v>19</v>
      </c>
      <c r="G218" s="41" t="s">
        <v>68</v>
      </c>
      <c r="H218" s="41" t="s">
        <v>69</v>
      </c>
      <c r="I218" s="149" t="s">
        <v>151</v>
      </c>
      <c r="J218" s="41" t="s">
        <v>70</v>
      </c>
      <c r="K218" s="17" t="s">
        <v>71</v>
      </c>
      <c r="L218" s="14" t="s">
        <v>455</v>
      </c>
      <c r="M218" s="14" t="s">
        <v>456</v>
      </c>
    </row>
    <row r="219" spans="1:13" s="31" customFormat="1" x14ac:dyDescent="0.25">
      <c r="B219" s="316" t="s">
        <v>358</v>
      </c>
      <c r="C219" s="290">
        <v>1</v>
      </c>
      <c r="D219" s="44">
        <v>1.4350000000000001</v>
      </c>
      <c r="E219" s="34"/>
      <c r="F219" s="39" t="str">
        <f>B219</f>
        <v>GS1P2 SPWR-2</v>
      </c>
      <c r="G219" s="101">
        <f>MIN(D219:D224)</f>
        <v>1.34</v>
      </c>
      <c r="H219" s="101">
        <f>MAX(D219:D224)</f>
        <v>1.4350000000000001</v>
      </c>
      <c r="I219" s="101">
        <f>AVERAGE(D219:D224)</f>
        <v>1.3733333333333333</v>
      </c>
      <c r="J219" s="101">
        <f>H219-G219</f>
        <v>9.4999999999999973E-2</v>
      </c>
      <c r="K219" s="97">
        <f>_xlfn.STDEV.P(D219:D224)</f>
        <v>3.0912061651652351E-2</v>
      </c>
      <c r="M219" s="31" t="s">
        <v>457</v>
      </c>
    </row>
    <row r="220" spans="1:13" s="31" customFormat="1" x14ac:dyDescent="0.25">
      <c r="B220" s="48" t="s">
        <v>358</v>
      </c>
      <c r="C220" s="291">
        <v>2</v>
      </c>
      <c r="D220" s="44">
        <v>1.34</v>
      </c>
      <c r="E220" s="34"/>
      <c r="F220" s="37" t="str">
        <f>B225</f>
        <v>GSP2 sPWR-2</v>
      </c>
      <c r="G220" s="73">
        <f>MIN(D225:D227)</f>
        <v>1.4</v>
      </c>
      <c r="H220" s="73">
        <f>MAX(D225:D227)</f>
        <v>1.48</v>
      </c>
      <c r="I220" s="73">
        <f>AVERAGE(D225:D227)</f>
        <v>1.4266666666666665</v>
      </c>
      <c r="J220" s="73">
        <f>H220-G220</f>
        <v>8.0000000000000071E-2</v>
      </c>
      <c r="K220" s="98">
        <f>_xlfn.STDEV.P(D225:D227)</f>
        <v>3.7712361663282568E-2</v>
      </c>
      <c r="M220" s="31" t="s">
        <v>457</v>
      </c>
    </row>
    <row r="221" spans="1:13" s="31" customFormat="1" x14ac:dyDescent="0.25">
      <c r="B221" s="48" t="s">
        <v>358</v>
      </c>
      <c r="C221" s="291">
        <v>3</v>
      </c>
      <c r="D221" s="44">
        <v>1.345</v>
      </c>
      <c r="E221" s="34"/>
      <c r="F221" s="37" t="str">
        <f>B228</f>
        <v>GS1P2 SPWRM-2</v>
      </c>
      <c r="G221" s="73">
        <f>MIN(D228:D233)</f>
        <v>1.335</v>
      </c>
      <c r="H221" s="73">
        <f>MAX(D228:D233)</f>
        <v>1.43</v>
      </c>
      <c r="I221" s="73">
        <f>AVERAGE(D228:D233)</f>
        <v>1.375</v>
      </c>
      <c r="J221" s="73">
        <f>H221-G221</f>
        <v>9.4999999999999973E-2</v>
      </c>
      <c r="K221" s="98">
        <f>_xlfn.STDEV.P(D228:D233)</f>
        <v>2.8577380332470384E-2</v>
      </c>
      <c r="M221" s="31" t="s">
        <v>457</v>
      </c>
    </row>
    <row r="222" spans="1:13" s="31" customFormat="1" ht="15.75" thickBot="1" x14ac:dyDescent="0.3">
      <c r="B222" s="48" t="s">
        <v>358</v>
      </c>
      <c r="C222" s="291">
        <v>4</v>
      </c>
      <c r="D222" s="44">
        <v>1.375</v>
      </c>
      <c r="E222" s="34"/>
      <c r="F222" s="38" t="str">
        <f>B234</f>
        <v>GS1P2 LPWR-2</v>
      </c>
      <c r="G222" s="99">
        <f>MIN(D234:D237)</f>
        <v>1.4</v>
      </c>
      <c r="H222" s="99">
        <f>MAX(D234:D237)</f>
        <v>1.46</v>
      </c>
      <c r="I222" s="99">
        <f>AVERAGE(D234:D237)</f>
        <v>1.43</v>
      </c>
      <c r="J222" s="99">
        <f>H222-G222</f>
        <v>6.0000000000000053E-2</v>
      </c>
      <c r="K222" s="100">
        <f>_xlfn.STDEV.P(D234:D237)</f>
        <v>2.7613402542968176E-2</v>
      </c>
      <c r="M222" s="31" t="s">
        <v>457</v>
      </c>
    </row>
    <row r="223" spans="1:13" s="31" customFormat="1" x14ac:dyDescent="0.25">
      <c r="B223" s="48" t="s">
        <v>358</v>
      </c>
      <c r="C223" s="291">
        <v>5</v>
      </c>
      <c r="D223" s="44">
        <v>1.37</v>
      </c>
      <c r="E223" s="34"/>
      <c r="F223" s="36" t="s">
        <v>458</v>
      </c>
      <c r="G223" s="34" t="s">
        <v>459</v>
      </c>
      <c r="H223" s="34" t="s">
        <v>460</v>
      </c>
      <c r="I223" s="34"/>
      <c r="J223" s="34">
        <v>40</v>
      </c>
      <c r="L223" s="95"/>
    </row>
    <row r="224" spans="1:13" s="31" customFormat="1" x14ac:dyDescent="0.25">
      <c r="B224" s="51" t="s">
        <v>358</v>
      </c>
      <c r="C224" s="52">
        <v>6</v>
      </c>
      <c r="D224" s="46">
        <v>1.375</v>
      </c>
      <c r="E224" s="34"/>
      <c r="G224" s="94"/>
      <c r="H224" s="30"/>
      <c r="I224" s="95"/>
      <c r="J224" s="95"/>
      <c r="K224" s="95"/>
      <c r="L224" s="95"/>
    </row>
    <row r="225" spans="2:12" s="31" customFormat="1" x14ac:dyDescent="0.25">
      <c r="B225" s="43" t="s">
        <v>359</v>
      </c>
      <c r="C225" s="49">
        <v>7</v>
      </c>
      <c r="D225" s="44">
        <v>1.4</v>
      </c>
      <c r="E225" s="34"/>
      <c r="G225" s="94"/>
      <c r="H225" s="30"/>
      <c r="I225" s="95"/>
      <c r="J225" s="95"/>
      <c r="K225" s="95"/>
      <c r="L225" s="95"/>
    </row>
    <row r="226" spans="2:12" s="31" customFormat="1" ht="14.25" x14ac:dyDescent="0.2">
      <c r="B226" s="43" t="s">
        <v>359</v>
      </c>
      <c r="C226" s="49">
        <v>8</v>
      </c>
      <c r="D226" s="44">
        <v>1.48</v>
      </c>
      <c r="E226" s="34"/>
    </row>
    <row r="227" spans="2:12" s="31" customFormat="1" ht="14.25" x14ac:dyDescent="0.2">
      <c r="B227" s="51" t="s">
        <v>359</v>
      </c>
      <c r="C227" s="52">
        <v>9</v>
      </c>
      <c r="D227" s="46">
        <v>1.4</v>
      </c>
      <c r="E227" s="34"/>
    </row>
    <row r="228" spans="2:12" s="31" customFormat="1" ht="14.25" x14ac:dyDescent="0.2">
      <c r="B228" s="43" t="s">
        <v>360</v>
      </c>
      <c r="C228" s="49">
        <v>10</v>
      </c>
      <c r="D228" s="44">
        <v>1.37</v>
      </c>
      <c r="E228" s="34"/>
    </row>
    <row r="229" spans="2:12" s="31" customFormat="1" ht="14.25" x14ac:dyDescent="0.2">
      <c r="B229" s="43" t="s">
        <v>360</v>
      </c>
      <c r="C229" s="49">
        <v>11</v>
      </c>
      <c r="D229" s="44">
        <v>1.375</v>
      </c>
      <c r="E229" s="34"/>
    </row>
    <row r="230" spans="2:12" s="31" customFormat="1" ht="14.25" x14ac:dyDescent="0.2">
      <c r="B230" s="43" t="s">
        <v>360</v>
      </c>
      <c r="C230" s="49">
        <v>12</v>
      </c>
      <c r="D230" s="44">
        <v>1.38</v>
      </c>
    </row>
    <row r="231" spans="2:12" s="31" customFormat="1" ht="14.25" x14ac:dyDescent="0.2">
      <c r="B231" s="43" t="s">
        <v>360</v>
      </c>
      <c r="C231" s="49">
        <v>13</v>
      </c>
      <c r="D231" s="44">
        <v>1.36</v>
      </c>
    </row>
    <row r="232" spans="2:12" s="31" customFormat="1" ht="14.25" x14ac:dyDescent="0.2">
      <c r="B232" s="43" t="s">
        <v>360</v>
      </c>
      <c r="C232" s="49">
        <v>14</v>
      </c>
      <c r="D232" s="44">
        <v>1.335</v>
      </c>
    </row>
    <row r="233" spans="2:12" s="31" customFormat="1" ht="14.25" x14ac:dyDescent="0.2">
      <c r="B233" s="51" t="s">
        <v>360</v>
      </c>
      <c r="C233" s="52">
        <v>15</v>
      </c>
      <c r="D233" s="46">
        <v>1.43</v>
      </c>
    </row>
    <row r="234" spans="2:12" s="31" customFormat="1" ht="14.25" x14ac:dyDescent="0.2">
      <c r="B234" s="48" t="s">
        <v>361</v>
      </c>
      <c r="C234" s="49">
        <v>16</v>
      </c>
      <c r="D234" s="44">
        <v>1.4</v>
      </c>
    </row>
    <row r="235" spans="2:12" s="31" customFormat="1" ht="14.25" x14ac:dyDescent="0.2">
      <c r="B235" s="48" t="s">
        <v>361</v>
      </c>
      <c r="C235" s="49">
        <v>17</v>
      </c>
      <c r="D235" s="44">
        <v>1.46</v>
      </c>
    </row>
    <row r="236" spans="2:12" s="31" customFormat="1" ht="14.25" x14ac:dyDescent="0.2">
      <c r="B236" s="48" t="s">
        <v>361</v>
      </c>
      <c r="C236" s="49">
        <v>18</v>
      </c>
      <c r="D236" s="44">
        <v>1.4550000000000001</v>
      </c>
    </row>
    <row r="237" spans="2:12" s="31" customFormat="1" thickBot="1" x14ac:dyDescent="0.25">
      <c r="B237" s="55" t="s">
        <v>361</v>
      </c>
      <c r="C237" s="56">
        <v>19</v>
      </c>
      <c r="D237" s="46">
        <v>1.405</v>
      </c>
    </row>
    <row r="238" spans="2:12" s="31" customFormat="1" x14ac:dyDescent="0.2">
      <c r="B238" s="34"/>
      <c r="C238" s="34"/>
      <c r="D238" s="34"/>
      <c r="G238" s="14"/>
      <c r="H238" s="14"/>
      <c r="I238" s="14"/>
      <c r="J238" s="14"/>
      <c r="K238" s="14"/>
      <c r="L238" s="14"/>
    </row>
    <row r="239" spans="2:12" s="31" customFormat="1" x14ac:dyDescent="0.2">
      <c r="B239" s="34"/>
      <c r="C239" s="34"/>
      <c r="D239" s="34"/>
      <c r="G239" s="14"/>
      <c r="H239" s="14"/>
      <c r="I239" s="14"/>
      <c r="J239" s="14"/>
      <c r="K239" s="14"/>
      <c r="L239" s="14"/>
    </row>
    <row r="240" spans="2:12" s="31" customFormat="1" x14ac:dyDescent="0.2">
      <c r="B240" s="34"/>
      <c r="C240" s="34"/>
      <c r="D240" s="34"/>
      <c r="G240" s="14"/>
      <c r="H240" s="14"/>
      <c r="I240" s="14"/>
      <c r="J240" s="14"/>
      <c r="K240" s="14"/>
      <c r="L240" s="14"/>
    </row>
    <row r="241" spans="2:7" x14ac:dyDescent="0.2">
      <c r="B241" s="34"/>
      <c r="C241" s="34"/>
      <c r="D241" s="34"/>
    </row>
    <row r="242" spans="2:7" x14ac:dyDescent="0.2">
      <c r="B242" s="34"/>
      <c r="C242" s="34"/>
      <c r="D242" s="34"/>
    </row>
    <row r="243" spans="2:7" x14ac:dyDescent="0.2">
      <c r="B243" s="34"/>
      <c r="C243" s="34"/>
      <c r="D243" s="34"/>
    </row>
    <row r="244" spans="2:7" x14ac:dyDescent="0.2">
      <c r="B244" s="34"/>
      <c r="C244" s="34"/>
      <c r="D244" s="34"/>
    </row>
    <row r="245" spans="2:7" x14ac:dyDescent="0.2">
      <c r="B245" s="34"/>
      <c r="C245" s="34"/>
      <c r="D245" s="34"/>
    </row>
    <row r="246" spans="2:7" x14ac:dyDescent="0.2">
      <c r="B246" s="34"/>
      <c r="C246" s="34"/>
      <c r="D246" s="34"/>
    </row>
    <row r="247" spans="2:7" x14ac:dyDescent="0.2">
      <c r="B247" s="34"/>
      <c r="C247" s="34"/>
      <c r="D247" s="34"/>
    </row>
    <row r="248" spans="2:7" x14ac:dyDescent="0.2">
      <c r="B248" s="34"/>
      <c r="C248" s="34"/>
      <c r="D248" s="34"/>
    </row>
    <row r="249" spans="2:7" ht="15.75" x14ac:dyDescent="0.25">
      <c r="B249"/>
      <c r="C249"/>
      <c r="D249"/>
      <c r="E249"/>
      <c r="F249"/>
      <c r="G249"/>
    </row>
    <row r="250" spans="2:7" x14ac:dyDescent="0.2">
      <c r="B250" s="34"/>
      <c r="C250" s="34"/>
      <c r="D250" s="34"/>
    </row>
  </sheetData>
  <mergeCells count="42">
    <mergeCell ref="D18:E18"/>
    <mergeCell ref="C2:G2"/>
    <mergeCell ref="C3:G3"/>
    <mergeCell ref="C8:E8"/>
    <mergeCell ref="C9:D9"/>
    <mergeCell ref="C10:D10"/>
    <mergeCell ref="C11:D11"/>
    <mergeCell ref="C12:D12"/>
    <mergeCell ref="C13:D13"/>
    <mergeCell ref="C14:D14"/>
    <mergeCell ref="C15:D15"/>
    <mergeCell ref="C16:D16"/>
    <mergeCell ref="D30:E30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L86:Q86"/>
    <mergeCell ref="D31:E31"/>
    <mergeCell ref="D32:E32"/>
    <mergeCell ref="D33:E33"/>
    <mergeCell ref="D34:E34"/>
    <mergeCell ref="D35:E35"/>
    <mergeCell ref="D36:E36"/>
    <mergeCell ref="C37:E37"/>
    <mergeCell ref="C38:E38"/>
    <mergeCell ref="B40:C40"/>
    <mergeCell ref="B63:D63"/>
    <mergeCell ref="B86:E86"/>
    <mergeCell ref="L87:L88"/>
    <mergeCell ref="M87:Q87"/>
    <mergeCell ref="B114:C114"/>
    <mergeCell ref="B178:D178"/>
    <mergeCell ref="B217:D217"/>
    <mergeCell ref="B201:D201"/>
  </mergeCell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V245"/>
  <sheetViews>
    <sheetView topLeftCell="A101" zoomScale="60" zoomScaleNormal="60" workbookViewId="0">
      <selection activeCell="D117" sqref="D117:I117"/>
    </sheetView>
  </sheetViews>
  <sheetFormatPr baseColWidth="10" defaultColWidth="10.875" defaultRowHeight="15" x14ac:dyDescent="0.2"/>
  <cols>
    <col min="1" max="1" width="3" style="14" customWidth="1"/>
    <col min="2" max="2" width="17.25" style="14" customWidth="1"/>
    <col min="3" max="3" width="31.25" style="14" bestFit="1" customWidth="1"/>
    <col min="4" max="4" width="27.375" style="14" customWidth="1"/>
    <col min="5" max="5" width="23.5" style="14" customWidth="1"/>
    <col min="6" max="6" width="18.625" style="14" customWidth="1"/>
    <col min="7" max="7" width="14.5" style="14" customWidth="1"/>
    <col min="8" max="8" width="14.625" style="14" customWidth="1"/>
    <col min="9" max="9" width="13.5" style="14" customWidth="1"/>
    <col min="10" max="10" width="9.125" style="14" customWidth="1"/>
    <col min="11" max="11" width="10.875" style="14"/>
    <col min="12" max="12" width="13.75" style="14" customWidth="1"/>
    <col min="13" max="13" width="6.625" style="14" customWidth="1"/>
    <col min="14" max="14" width="7" style="14" customWidth="1"/>
    <col min="15" max="15" width="6.25" style="14" customWidth="1"/>
    <col min="16" max="16" width="6" style="14" customWidth="1"/>
    <col min="17" max="17" width="6.625" style="14" customWidth="1"/>
    <col min="18" max="22" width="5.375" style="14" customWidth="1"/>
    <col min="23" max="16384" width="10.875" style="14"/>
  </cols>
  <sheetData>
    <row r="1" spans="3:12" ht="15.75" thickBot="1" x14ac:dyDescent="0.25"/>
    <row r="2" spans="3:12" s="61" customFormat="1" ht="26.25" x14ac:dyDescent="0.35">
      <c r="C2" s="498" t="s">
        <v>0</v>
      </c>
      <c r="D2" s="499"/>
      <c r="E2" s="499"/>
      <c r="F2" s="499"/>
      <c r="G2" s="500"/>
    </row>
    <row r="3" spans="3:12" ht="24" thickBot="1" x14ac:dyDescent="0.4">
      <c r="C3" s="511" t="s">
        <v>167</v>
      </c>
      <c r="D3" s="512"/>
      <c r="E3" s="512"/>
      <c r="F3" s="512"/>
      <c r="G3" s="513"/>
      <c r="L3" s="3"/>
    </row>
    <row r="4" spans="3:12" ht="15.75" thickBot="1" x14ac:dyDescent="0.25"/>
    <row r="5" spans="3:12" ht="27" thickBot="1" x14ac:dyDescent="0.4">
      <c r="C5" s="70" t="s">
        <v>2</v>
      </c>
      <c r="D5" s="279">
        <f>'Parts SN'!C5</f>
        <v>4931</v>
      </c>
      <c r="E5" s="62"/>
    </row>
    <row r="6" spans="3:12" ht="27" thickBot="1" x14ac:dyDescent="0.4">
      <c r="C6" s="70" t="s">
        <v>26</v>
      </c>
      <c r="D6" s="300" t="str">
        <f>'Parts SN'!D19</f>
        <v>PB3</v>
      </c>
      <c r="E6" s="62"/>
    </row>
    <row r="7" spans="3:12" ht="15.75" thickBot="1" x14ac:dyDescent="0.25"/>
    <row r="8" spans="3:12" ht="24" thickBot="1" x14ac:dyDescent="0.4">
      <c r="C8" s="505" t="s">
        <v>258</v>
      </c>
      <c r="D8" s="506"/>
      <c r="E8" s="507"/>
    </row>
    <row r="9" spans="3:12" ht="15.75" x14ac:dyDescent="0.25">
      <c r="C9" s="470" t="s">
        <v>260</v>
      </c>
      <c r="D9" s="471"/>
      <c r="E9" s="199"/>
    </row>
    <row r="10" spans="3:12" ht="15.75" x14ac:dyDescent="0.25">
      <c r="C10" s="476" t="s">
        <v>261</v>
      </c>
      <c r="D10" s="469"/>
      <c r="E10" s="200"/>
    </row>
    <row r="11" spans="3:12" ht="15.75" x14ac:dyDescent="0.25">
      <c r="C11" s="476" t="s">
        <v>262</v>
      </c>
      <c r="D11" s="469"/>
      <c r="E11" s="200"/>
    </row>
    <row r="12" spans="3:12" ht="15.75" x14ac:dyDescent="0.25">
      <c r="C12" s="476" t="s">
        <v>263</v>
      </c>
      <c r="D12" s="469"/>
      <c r="E12" s="200"/>
    </row>
    <row r="13" spans="3:12" ht="15.75" x14ac:dyDescent="0.25">
      <c r="C13" s="476" t="s">
        <v>264</v>
      </c>
      <c r="D13" s="469"/>
      <c r="E13" s="200"/>
    </row>
    <row r="14" spans="3:12" ht="15.75" x14ac:dyDescent="0.25">
      <c r="C14" s="476" t="s">
        <v>265</v>
      </c>
      <c r="D14" s="469"/>
      <c r="E14" s="200"/>
    </row>
    <row r="15" spans="3:12" ht="15.75" x14ac:dyDescent="0.25">
      <c r="C15" s="476" t="s">
        <v>266</v>
      </c>
      <c r="D15" s="469"/>
      <c r="E15" s="200"/>
    </row>
    <row r="16" spans="3:12" ht="16.5" thickBot="1" x14ac:dyDescent="0.3">
      <c r="C16" s="508" t="s">
        <v>267</v>
      </c>
      <c r="D16" s="509"/>
      <c r="E16" s="201"/>
    </row>
    <row r="17" spans="2:15" ht="20.25" thickBot="1" x14ac:dyDescent="0.35">
      <c r="B17" s="63"/>
    </row>
    <row r="18" spans="2:15" ht="17.25" thickBot="1" x14ac:dyDescent="0.3">
      <c r="B18" s="58" t="s">
        <v>37</v>
      </c>
      <c r="C18" s="25" t="s">
        <v>38</v>
      </c>
      <c r="D18" s="510" t="s">
        <v>36</v>
      </c>
      <c r="E18" s="510"/>
      <c r="F18" s="25" t="s">
        <v>33</v>
      </c>
      <c r="G18" s="25" t="s">
        <v>34</v>
      </c>
      <c r="H18" s="25" t="s">
        <v>35</v>
      </c>
      <c r="I18" s="87" t="s">
        <v>43</v>
      </c>
    </row>
    <row r="19" spans="2:15" ht="15.75" thickTop="1" x14ac:dyDescent="0.2">
      <c r="B19" s="48">
        <v>51</v>
      </c>
      <c r="C19" s="49" t="s">
        <v>51</v>
      </c>
      <c r="D19" s="472" t="s">
        <v>87</v>
      </c>
      <c r="E19" s="472"/>
      <c r="F19" s="156"/>
      <c r="G19" s="156"/>
      <c r="H19" s="312" t="s">
        <v>319</v>
      </c>
      <c r="I19" s="78" t="s">
        <v>39</v>
      </c>
      <c r="J19" s="31"/>
      <c r="K19" s="31"/>
      <c r="L19" s="31"/>
      <c r="M19" s="31"/>
    </row>
    <row r="20" spans="2:15" x14ac:dyDescent="0.2">
      <c r="B20" s="48">
        <v>51</v>
      </c>
      <c r="C20" s="49" t="s">
        <v>51</v>
      </c>
      <c r="D20" s="472" t="s">
        <v>75</v>
      </c>
      <c r="E20" s="472"/>
      <c r="F20" s="156"/>
      <c r="G20" s="156"/>
      <c r="H20" s="312" t="s">
        <v>319</v>
      </c>
      <c r="I20" s="78" t="s">
        <v>39</v>
      </c>
      <c r="J20" s="31"/>
      <c r="K20" s="31"/>
      <c r="L20" s="31"/>
      <c r="M20" s="31"/>
    </row>
    <row r="21" spans="2:15" x14ac:dyDescent="0.2">
      <c r="B21" s="48">
        <v>51</v>
      </c>
      <c r="C21" s="49" t="s">
        <v>51</v>
      </c>
      <c r="D21" s="472" t="s">
        <v>88</v>
      </c>
      <c r="E21" s="472"/>
      <c r="F21" s="156"/>
      <c r="G21" s="156"/>
      <c r="H21" s="312" t="s">
        <v>319</v>
      </c>
      <c r="I21" s="78" t="s">
        <v>39</v>
      </c>
      <c r="J21" s="31"/>
      <c r="K21" s="31"/>
      <c r="L21" s="31"/>
      <c r="M21" s="31"/>
    </row>
    <row r="22" spans="2:15" x14ac:dyDescent="0.2">
      <c r="B22" s="48">
        <v>51</v>
      </c>
      <c r="C22" s="49" t="s">
        <v>51</v>
      </c>
      <c r="D22" s="472" t="s">
        <v>84</v>
      </c>
      <c r="E22" s="472"/>
      <c r="F22" s="156"/>
      <c r="G22" s="156"/>
      <c r="H22" s="312" t="s">
        <v>319</v>
      </c>
      <c r="I22" s="78" t="s">
        <v>39</v>
      </c>
      <c r="J22" s="31"/>
      <c r="K22" s="31"/>
      <c r="L22" s="31"/>
      <c r="M22" s="31"/>
    </row>
    <row r="23" spans="2:15" x14ac:dyDescent="0.2">
      <c r="B23" s="48">
        <v>51</v>
      </c>
      <c r="C23" s="49" t="s">
        <v>51</v>
      </c>
      <c r="D23" s="472" t="s">
        <v>87</v>
      </c>
      <c r="E23" s="472"/>
      <c r="F23" s="156"/>
      <c r="G23" s="156"/>
      <c r="H23" s="312" t="s">
        <v>319</v>
      </c>
      <c r="I23" s="78" t="s">
        <v>39</v>
      </c>
      <c r="J23" s="31"/>
      <c r="K23" s="31"/>
      <c r="L23" s="31"/>
      <c r="M23" s="31"/>
    </row>
    <row r="24" spans="2:15" x14ac:dyDescent="0.2">
      <c r="B24" s="48">
        <v>51</v>
      </c>
      <c r="C24" s="49" t="s">
        <v>51</v>
      </c>
      <c r="D24" s="472" t="s">
        <v>75</v>
      </c>
      <c r="E24" s="472"/>
      <c r="F24" s="156"/>
      <c r="G24" s="156"/>
      <c r="H24" s="312" t="s">
        <v>319</v>
      </c>
      <c r="I24" s="78" t="s">
        <v>39</v>
      </c>
      <c r="J24" s="31"/>
      <c r="K24" s="31"/>
      <c r="L24" s="31"/>
      <c r="M24" s="31"/>
    </row>
    <row r="25" spans="2:15" x14ac:dyDescent="0.2">
      <c r="B25" s="51">
        <v>51</v>
      </c>
      <c r="C25" s="52" t="s">
        <v>51</v>
      </c>
      <c r="D25" s="488" t="s">
        <v>88</v>
      </c>
      <c r="E25" s="488"/>
      <c r="F25" s="157"/>
      <c r="G25" s="157"/>
      <c r="H25" s="313" t="s">
        <v>319</v>
      </c>
      <c r="I25" s="79" t="s">
        <v>39</v>
      </c>
      <c r="J25" s="31"/>
      <c r="K25" s="31"/>
      <c r="L25" s="31"/>
      <c r="M25" s="31"/>
    </row>
    <row r="26" spans="2:15" ht="15.75" x14ac:dyDescent="0.25">
      <c r="B26" s="48">
        <v>51</v>
      </c>
      <c r="C26" s="49" t="s">
        <v>51</v>
      </c>
      <c r="D26" s="472" t="s">
        <v>83</v>
      </c>
      <c r="E26" s="472"/>
      <c r="F26" s="156"/>
      <c r="G26" s="156"/>
      <c r="H26" s="312" t="s">
        <v>319</v>
      </c>
      <c r="I26" s="78" t="s">
        <v>40</v>
      </c>
      <c r="J26" s="31"/>
      <c r="K26" s="34"/>
      <c r="L26" s="202"/>
      <c r="M26" s="31"/>
    </row>
    <row r="27" spans="2:15" ht="15.75" x14ac:dyDescent="0.25">
      <c r="B27" s="171" t="s">
        <v>39</v>
      </c>
      <c r="C27" s="49" t="s">
        <v>107</v>
      </c>
      <c r="D27" s="472" t="s">
        <v>83</v>
      </c>
      <c r="E27" s="472"/>
      <c r="F27" s="156"/>
      <c r="G27" s="156"/>
      <c r="H27" s="312" t="s">
        <v>319</v>
      </c>
      <c r="I27" s="78" t="s">
        <v>41</v>
      </c>
      <c r="J27" s="31"/>
      <c r="K27" s="34"/>
      <c r="L27" s="202"/>
      <c r="M27" s="31"/>
    </row>
    <row r="28" spans="2:15" ht="15.75" x14ac:dyDescent="0.25">
      <c r="B28" s="171" t="s">
        <v>39</v>
      </c>
      <c r="C28" s="49" t="s">
        <v>107</v>
      </c>
      <c r="D28" s="472" t="s">
        <v>83</v>
      </c>
      <c r="E28" s="472"/>
      <c r="F28" s="156"/>
      <c r="G28" s="156"/>
      <c r="H28" s="312" t="s">
        <v>319</v>
      </c>
      <c r="I28" s="78" t="s">
        <v>41</v>
      </c>
      <c r="J28" s="31"/>
      <c r="K28" s="34"/>
      <c r="L28" s="202"/>
      <c r="M28" s="31"/>
    </row>
    <row r="29" spans="2:15" ht="15.75" x14ac:dyDescent="0.25">
      <c r="B29" s="48">
        <v>51</v>
      </c>
      <c r="C29" s="49" t="s">
        <v>51</v>
      </c>
      <c r="D29" s="472" t="s">
        <v>248</v>
      </c>
      <c r="E29" s="472"/>
      <c r="F29" s="156"/>
      <c r="G29" s="156"/>
      <c r="H29" s="312" t="s">
        <v>319</v>
      </c>
      <c r="I29" s="78" t="s">
        <v>42</v>
      </c>
      <c r="J29" s="31"/>
      <c r="K29" s="34"/>
      <c r="L29" s="202"/>
      <c r="M29" s="31"/>
    </row>
    <row r="30" spans="2:15" ht="15.75" customHeight="1" x14ac:dyDescent="0.25">
      <c r="B30" s="48">
        <v>106</v>
      </c>
      <c r="C30" s="49" t="s">
        <v>52</v>
      </c>
      <c r="D30" s="474" t="s">
        <v>256</v>
      </c>
      <c r="E30" s="475"/>
      <c r="F30" s="156"/>
      <c r="G30" s="156"/>
      <c r="H30" s="312" t="s">
        <v>319</v>
      </c>
      <c r="I30" s="78" t="s">
        <v>39</v>
      </c>
      <c r="J30" s="31"/>
      <c r="K30" s="31" t="s">
        <v>91</v>
      </c>
      <c r="L30" s="74"/>
      <c r="M30" s="31" t="s">
        <v>90</v>
      </c>
      <c r="N30" s="31"/>
      <c r="O30" s="202"/>
    </row>
    <row r="31" spans="2:15" x14ac:dyDescent="0.2">
      <c r="B31" s="48">
        <v>106</v>
      </c>
      <c r="C31" s="49" t="s">
        <v>52</v>
      </c>
      <c r="D31" s="472" t="s">
        <v>85</v>
      </c>
      <c r="E31" s="472"/>
      <c r="F31" s="156"/>
      <c r="G31" s="156"/>
      <c r="H31" s="312" t="s">
        <v>319</v>
      </c>
      <c r="I31" s="78" t="s">
        <v>44</v>
      </c>
      <c r="J31" s="31"/>
      <c r="K31" s="31" t="s">
        <v>268</v>
      </c>
      <c r="L31" s="31">
        <v>100</v>
      </c>
      <c r="M31" s="31" t="s">
        <v>152</v>
      </c>
    </row>
    <row r="32" spans="2:15" x14ac:dyDescent="0.2">
      <c r="B32" s="48">
        <v>106</v>
      </c>
      <c r="C32" s="49" t="s">
        <v>52</v>
      </c>
      <c r="D32" s="472" t="s">
        <v>89</v>
      </c>
      <c r="E32" s="472"/>
      <c r="F32" s="156"/>
      <c r="G32" s="156"/>
      <c r="H32" s="312" t="s">
        <v>319</v>
      </c>
      <c r="I32" s="78" t="s">
        <v>39</v>
      </c>
      <c r="J32" s="31"/>
      <c r="K32" s="31"/>
      <c r="L32" s="31"/>
      <c r="M32" s="31"/>
    </row>
    <row r="33" spans="2:13" x14ac:dyDescent="0.2">
      <c r="B33" s="51">
        <v>106</v>
      </c>
      <c r="C33" s="52" t="s">
        <v>52</v>
      </c>
      <c r="D33" s="488" t="s">
        <v>104</v>
      </c>
      <c r="E33" s="488"/>
      <c r="F33" s="157"/>
      <c r="G33" s="157"/>
      <c r="H33" s="313" t="s">
        <v>319</v>
      </c>
      <c r="I33" s="79" t="s">
        <v>39</v>
      </c>
      <c r="J33" s="31"/>
      <c r="K33" s="31" t="s">
        <v>91</v>
      </c>
      <c r="L33" s="74"/>
      <c r="M33" s="31" t="s">
        <v>90</v>
      </c>
    </row>
    <row r="34" spans="2:13" ht="15.75" x14ac:dyDescent="0.25">
      <c r="B34" s="80" t="s">
        <v>171</v>
      </c>
      <c r="C34" s="49" t="s">
        <v>53</v>
      </c>
      <c r="D34" s="472" t="s">
        <v>95</v>
      </c>
      <c r="E34" s="472"/>
      <c r="F34" s="156"/>
      <c r="G34" s="156"/>
      <c r="H34" s="312" t="s">
        <v>319</v>
      </c>
      <c r="I34" s="81" t="s">
        <v>45</v>
      </c>
      <c r="J34" s="31"/>
      <c r="K34" s="34"/>
      <c r="L34" s="202"/>
      <c r="M34" s="31"/>
    </row>
    <row r="35" spans="2:13" ht="15.75" x14ac:dyDescent="0.25">
      <c r="B35" s="80" t="s">
        <v>208</v>
      </c>
      <c r="C35" s="49" t="s">
        <v>54</v>
      </c>
      <c r="D35" s="472" t="s">
        <v>95</v>
      </c>
      <c r="E35" s="472"/>
      <c r="F35" s="156"/>
      <c r="G35" s="156"/>
      <c r="H35" s="312" t="s">
        <v>319</v>
      </c>
      <c r="I35" s="81" t="s">
        <v>105</v>
      </c>
      <c r="J35" s="31"/>
      <c r="K35" s="34"/>
      <c r="L35" s="202"/>
      <c r="M35" s="31"/>
    </row>
    <row r="36" spans="2:13" x14ac:dyDescent="0.2">
      <c r="B36" s="48">
        <v>19</v>
      </c>
      <c r="C36" s="49" t="s">
        <v>46</v>
      </c>
      <c r="D36" s="472" t="s">
        <v>197</v>
      </c>
      <c r="E36" s="472"/>
      <c r="F36" s="156"/>
      <c r="G36" s="156"/>
      <c r="H36" s="312" t="s">
        <v>319</v>
      </c>
      <c r="I36" s="81" t="s">
        <v>39</v>
      </c>
      <c r="J36" s="31"/>
      <c r="K36" s="31"/>
      <c r="L36" s="31"/>
      <c r="M36" s="31"/>
    </row>
    <row r="37" spans="2:13" ht="28.5" x14ac:dyDescent="0.2">
      <c r="B37" s="82" t="s">
        <v>77</v>
      </c>
      <c r="C37" s="493"/>
      <c r="D37" s="493"/>
      <c r="E37" s="493"/>
      <c r="F37" s="154"/>
      <c r="G37" s="154"/>
      <c r="H37" s="143" t="s">
        <v>319</v>
      </c>
      <c r="I37" s="83" t="s">
        <v>39</v>
      </c>
      <c r="J37" s="31"/>
      <c r="K37" s="31"/>
      <c r="L37" s="31"/>
      <c r="M37" s="31"/>
    </row>
    <row r="38" spans="2:13" ht="29.25" thickBot="1" x14ac:dyDescent="0.25">
      <c r="B38" s="84" t="s">
        <v>77</v>
      </c>
      <c r="C38" s="494"/>
      <c r="D38" s="494"/>
      <c r="E38" s="494"/>
      <c r="F38" s="155"/>
      <c r="G38" s="155"/>
      <c r="H38" s="314" t="s">
        <v>319</v>
      </c>
      <c r="I38" s="86" t="s">
        <v>39</v>
      </c>
      <c r="J38" s="31"/>
      <c r="K38" s="31"/>
      <c r="L38" s="31"/>
      <c r="M38" s="31"/>
    </row>
    <row r="39" spans="2:13" ht="15.75" thickBot="1" x14ac:dyDescent="0.25">
      <c r="B39" s="67"/>
      <c r="C39" s="68"/>
      <c r="D39" s="68"/>
      <c r="E39" s="68"/>
      <c r="F39" s="69"/>
      <c r="G39" s="69"/>
      <c r="H39" s="65"/>
      <c r="I39" s="66"/>
    </row>
    <row r="40" spans="2:13" ht="20.25" thickBot="1" x14ac:dyDescent="0.35">
      <c r="B40" s="491" t="s">
        <v>101</v>
      </c>
      <c r="C40" s="492"/>
      <c r="D40" s="19"/>
      <c r="E40" s="19"/>
    </row>
    <row r="41" spans="2:13" ht="17.25" thickBot="1" x14ac:dyDescent="0.3">
      <c r="B41" s="24" t="s">
        <v>47</v>
      </c>
      <c r="C41" s="42" t="s">
        <v>65</v>
      </c>
      <c r="D41" s="93"/>
      <c r="E41" s="93"/>
      <c r="G41" s="15" t="s">
        <v>68</v>
      </c>
      <c r="H41" s="16" t="s">
        <v>69</v>
      </c>
      <c r="I41" s="149" t="s">
        <v>151</v>
      </c>
      <c r="J41" s="16" t="s">
        <v>70</v>
      </c>
      <c r="K41" s="17" t="s">
        <v>71</v>
      </c>
    </row>
    <row r="42" spans="2:13" ht="17.25" thickTop="1" thickBot="1" x14ac:dyDescent="0.3">
      <c r="B42" s="27">
        <v>1</v>
      </c>
      <c r="C42" s="175">
        <v>1.51</v>
      </c>
      <c r="D42" s="34"/>
      <c r="E42" s="34"/>
      <c r="G42" s="102">
        <f>MIN(C42:C60)</f>
        <v>1.4750000000000001</v>
      </c>
      <c r="H42" s="91">
        <f>MAX(C42:C60)</f>
        <v>1.54</v>
      </c>
      <c r="I42" s="150">
        <f>AVERAGE(C42:C60)</f>
        <v>1.5152631578947371</v>
      </c>
      <c r="J42" s="150">
        <f>H42-G42</f>
        <v>6.4999999999999947E-2</v>
      </c>
      <c r="K42" s="92">
        <f>_xlfn.STDEV.P(C42:C60)</f>
        <v>1.6421558696655444E-2</v>
      </c>
    </row>
    <row r="43" spans="2:13" ht="15.75" x14ac:dyDescent="0.25">
      <c r="B43" s="28">
        <v>2</v>
      </c>
      <c r="C43" s="176">
        <v>1.51</v>
      </c>
      <c r="D43" s="34"/>
      <c r="E43" s="34"/>
      <c r="F43" s="34" t="s">
        <v>454</v>
      </c>
      <c r="G43" s="431">
        <f>I42-0.025</f>
        <v>1.4902631578947372</v>
      </c>
      <c r="H43" s="431">
        <f>I42+0.025</f>
        <v>1.540263157894737</v>
      </c>
      <c r="I43" s="432"/>
      <c r="J43" s="432"/>
      <c r="K43" s="433">
        <v>30</v>
      </c>
      <c r="L43" s="95"/>
    </row>
    <row r="44" spans="2:13" ht="15.75" x14ac:dyDescent="0.25">
      <c r="B44" s="28">
        <v>3</v>
      </c>
      <c r="C44" s="176">
        <v>1.4950000000000001</v>
      </c>
      <c r="D44" s="34"/>
      <c r="E44" s="34"/>
      <c r="F44" s="31"/>
      <c r="G44" s="34"/>
      <c r="H44" s="95"/>
      <c r="I44" s="95"/>
      <c r="J44" s="95"/>
      <c r="K44" s="95"/>
      <c r="L44" s="95"/>
    </row>
    <row r="45" spans="2:13" x14ac:dyDescent="0.2">
      <c r="B45" s="28">
        <v>4</v>
      </c>
      <c r="C45" s="176">
        <v>1.5049999999999999</v>
      </c>
      <c r="D45" s="34"/>
      <c r="E45" s="34"/>
      <c r="F45" s="31"/>
      <c r="G45" s="31"/>
      <c r="H45" s="31"/>
      <c r="I45" s="31"/>
      <c r="J45" s="31"/>
    </row>
    <row r="46" spans="2:13" x14ac:dyDescent="0.2">
      <c r="B46" s="183">
        <v>5</v>
      </c>
      <c r="C46" s="184">
        <v>1.5249999999999999</v>
      </c>
      <c r="D46" s="34"/>
      <c r="E46" s="34"/>
      <c r="F46" s="31"/>
      <c r="G46" s="31"/>
      <c r="H46" s="31"/>
      <c r="I46" s="31"/>
      <c r="J46" s="31"/>
    </row>
    <row r="47" spans="2:13" x14ac:dyDescent="0.2">
      <c r="B47" s="90">
        <v>6</v>
      </c>
      <c r="C47" s="182">
        <v>1.5249999999999999</v>
      </c>
      <c r="D47" s="34"/>
      <c r="E47" s="34"/>
      <c r="F47" s="31"/>
      <c r="G47" s="31"/>
      <c r="H47" s="31"/>
      <c r="I47" s="31"/>
      <c r="J47" s="31"/>
    </row>
    <row r="48" spans="2:13" x14ac:dyDescent="0.2">
      <c r="B48" s="28">
        <v>7</v>
      </c>
      <c r="C48" s="176">
        <v>1.49</v>
      </c>
      <c r="D48" s="34"/>
      <c r="E48" s="34"/>
      <c r="F48" s="31"/>
      <c r="G48" s="31"/>
      <c r="H48" s="31"/>
      <c r="I48" s="31"/>
      <c r="J48" s="31"/>
    </row>
    <row r="49" spans="2:14" x14ac:dyDescent="0.2">
      <c r="B49" s="28">
        <v>8</v>
      </c>
      <c r="C49" s="176">
        <v>1.5149999999999999</v>
      </c>
      <c r="D49" s="34"/>
      <c r="E49" s="34"/>
      <c r="F49" s="31"/>
      <c r="G49" s="31"/>
      <c r="H49" s="31"/>
      <c r="I49" s="31"/>
      <c r="J49" s="31"/>
    </row>
    <row r="50" spans="2:14" x14ac:dyDescent="0.2">
      <c r="B50" s="28">
        <v>9</v>
      </c>
      <c r="C50" s="176">
        <v>1.51</v>
      </c>
      <c r="D50" s="34"/>
      <c r="E50" s="34"/>
      <c r="F50" s="31"/>
      <c r="G50" s="31"/>
      <c r="H50" s="31"/>
      <c r="I50" s="31"/>
      <c r="J50" s="31"/>
    </row>
    <row r="51" spans="2:14" x14ac:dyDescent="0.2">
      <c r="B51" s="183">
        <v>10</v>
      </c>
      <c r="C51" s="184">
        <v>1.54</v>
      </c>
      <c r="D51" s="34"/>
      <c r="E51" s="34"/>
      <c r="F51" s="31"/>
      <c r="G51" s="31"/>
      <c r="H51" s="31"/>
      <c r="I51" s="31"/>
      <c r="J51" s="31"/>
    </row>
    <row r="52" spans="2:14" x14ac:dyDescent="0.2">
      <c r="B52" s="90">
        <v>11</v>
      </c>
      <c r="C52" s="182">
        <v>1.53</v>
      </c>
      <c r="D52" s="34"/>
      <c r="E52" s="34"/>
      <c r="F52" s="31"/>
      <c r="G52" s="31"/>
      <c r="H52" s="31"/>
      <c r="I52" s="31"/>
      <c r="J52" s="31"/>
    </row>
    <row r="53" spans="2:14" x14ac:dyDescent="0.2">
      <c r="B53" s="28">
        <v>12</v>
      </c>
      <c r="C53" s="176">
        <v>1.53</v>
      </c>
      <c r="D53" s="34"/>
      <c r="E53" s="34"/>
      <c r="F53" s="31"/>
      <c r="G53" s="31"/>
      <c r="H53" s="31"/>
      <c r="I53" s="31"/>
      <c r="J53" s="31"/>
    </row>
    <row r="54" spans="2:14" x14ac:dyDescent="0.2">
      <c r="B54" s="28">
        <v>13</v>
      </c>
      <c r="C54" s="176">
        <v>1.52</v>
      </c>
      <c r="D54" s="34"/>
      <c r="E54" s="34"/>
      <c r="F54" s="31"/>
      <c r="G54" s="31"/>
      <c r="H54" s="31"/>
      <c r="I54" s="31"/>
      <c r="J54" s="31"/>
    </row>
    <row r="55" spans="2:14" x14ac:dyDescent="0.2">
      <c r="B55" s="183">
        <v>14</v>
      </c>
      <c r="C55" s="184">
        <v>1.5349999999999999</v>
      </c>
      <c r="D55" s="34"/>
      <c r="E55" s="34"/>
      <c r="F55" s="31"/>
      <c r="G55" s="31"/>
      <c r="H55" s="31"/>
      <c r="I55" s="31"/>
      <c r="J55" s="31"/>
    </row>
    <row r="56" spans="2:14" x14ac:dyDescent="0.2">
      <c r="B56" s="90">
        <v>15</v>
      </c>
      <c r="C56" s="182">
        <v>1.4750000000000001</v>
      </c>
      <c r="D56" s="34"/>
      <c r="E56" s="34"/>
      <c r="F56" s="31"/>
      <c r="G56" s="31"/>
      <c r="H56" s="31"/>
      <c r="I56" s="31"/>
      <c r="J56" s="31"/>
    </row>
    <row r="57" spans="2:14" x14ac:dyDescent="0.2">
      <c r="B57" s="28">
        <v>16</v>
      </c>
      <c r="C57" s="176">
        <v>1.51</v>
      </c>
      <c r="D57" s="34"/>
      <c r="E57" s="34"/>
      <c r="F57" s="31"/>
      <c r="G57" s="31"/>
      <c r="H57" s="31"/>
      <c r="I57" s="31"/>
      <c r="J57" s="31"/>
    </row>
    <row r="58" spans="2:14" x14ac:dyDescent="0.2">
      <c r="B58" s="28">
        <v>17</v>
      </c>
      <c r="C58" s="176">
        <v>1.5249999999999999</v>
      </c>
      <c r="D58" s="34"/>
      <c r="E58" s="34"/>
      <c r="F58" s="31"/>
      <c r="G58" s="31"/>
      <c r="H58" s="31"/>
      <c r="I58" s="31"/>
      <c r="J58" s="31"/>
    </row>
    <row r="59" spans="2:14" x14ac:dyDescent="0.2">
      <c r="B59" s="28">
        <v>18</v>
      </c>
      <c r="C59" s="176">
        <v>1.5049999999999999</v>
      </c>
      <c r="D59" s="34"/>
      <c r="E59" s="34"/>
      <c r="F59" s="31"/>
      <c r="G59" s="31"/>
      <c r="H59" s="31"/>
      <c r="I59" s="31"/>
      <c r="J59" s="31"/>
    </row>
    <row r="60" spans="2:14" ht="15.75" thickBot="1" x14ac:dyDescent="0.25">
      <c r="B60" s="29">
        <v>19</v>
      </c>
      <c r="C60" s="177">
        <v>1.5349999999999999</v>
      </c>
      <c r="D60" s="34"/>
      <c r="E60" s="34"/>
      <c r="F60" s="31"/>
      <c r="G60" s="31"/>
      <c r="H60" s="31"/>
      <c r="I60" s="31"/>
      <c r="J60" s="31"/>
    </row>
    <row r="61" spans="2:14" x14ac:dyDescent="0.2">
      <c r="B61" s="30"/>
      <c r="C61" s="178"/>
      <c r="D61" s="34"/>
      <c r="E61" s="34"/>
      <c r="F61" s="31"/>
      <c r="G61" s="31"/>
      <c r="H61" s="31"/>
      <c r="I61" s="31"/>
      <c r="J61" s="31"/>
    </row>
    <row r="62" spans="2:14" ht="15.75" thickBot="1" x14ac:dyDescent="0.25">
      <c r="B62" s="30"/>
      <c r="C62" s="178"/>
      <c r="D62" s="34"/>
      <c r="E62" s="34"/>
      <c r="F62" s="31"/>
      <c r="G62" s="31"/>
      <c r="H62" s="31"/>
      <c r="I62" s="31"/>
      <c r="J62" s="31"/>
    </row>
    <row r="63" spans="2:14" ht="20.25" thickBot="1" x14ac:dyDescent="0.35">
      <c r="B63" s="485" t="s">
        <v>206</v>
      </c>
      <c r="C63" s="486"/>
      <c r="D63" s="487"/>
      <c r="E63" s="223"/>
      <c r="F63" s="173"/>
      <c r="G63" s="31"/>
      <c r="H63" s="31"/>
      <c r="I63" s="31"/>
      <c r="J63" s="31"/>
    </row>
    <row r="64" spans="2:14" ht="17.25" thickBot="1" x14ac:dyDescent="0.3">
      <c r="B64" s="224" t="s">
        <v>47</v>
      </c>
      <c r="C64" s="225" t="s">
        <v>318</v>
      </c>
      <c r="D64" s="226" t="s">
        <v>202</v>
      </c>
      <c r="F64" s="173"/>
      <c r="G64" s="58" t="s">
        <v>35</v>
      </c>
      <c r="H64" s="41" t="s">
        <v>68</v>
      </c>
      <c r="I64" s="41" t="s">
        <v>69</v>
      </c>
      <c r="J64" s="149" t="s">
        <v>151</v>
      </c>
      <c r="K64" s="41" t="s">
        <v>70</v>
      </c>
      <c r="L64" s="17" t="s">
        <v>71</v>
      </c>
      <c r="M64" s="14" t="s">
        <v>461</v>
      </c>
      <c r="N64" s="14" t="s">
        <v>456</v>
      </c>
    </row>
    <row r="65" spans="2:14" ht="17.25" thickTop="1" thickBot="1" x14ac:dyDescent="0.3">
      <c r="B65" s="220">
        <v>1</v>
      </c>
      <c r="C65" s="179">
        <v>2.88</v>
      </c>
      <c r="D65" s="227">
        <f t="shared" ref="D65:D83" si="0">C42+D214</f>
        <v>2.88</v>
      </c>
      <c r="F65" s="173"/>
      <c r="G65" s="55" t="s">
        <v>319</v>
      </c>
      <c r="H65" s="233">
        <f>MIN(C65:C83)</f>
        <v>2.88</v>
      </c>
      <c r="I65" s="233">
        <f>MAX(C65:C83)</f>
        <v>2.98</v>
      </c>
      <c r="J65" s="233">
        <f>AVERAGE(C65:C83)</f>
        <v>2.9442105263157892</v>
      </c>
      <c r="K65" s="233">
        <f>I65-H65</f>
        <v>0.10000000000000009</v>
      </c>
      <c r="L65" s="88">
        <f>_xlfn.STDEV.P(C65:C83)</f>
        <v>2.7398768599621908E-2</v>
      </c>
      <c r="N65" s="14" t="s">
        <v>457</v>
      </c>
    </row>
    <row r="66" spans="2:14" ht="15.75" x14ac:dyDescent="0.25">
      <c r="B66" s="220">
        <v>2</v>
      </c>
      <c r="C66" s="179">
        <v>2.94</v>
      </c>
      <c r="D66" s="227">
        <f t="shared" si="0"/>
        <v>2.88</v>
      </c>
      <c r="F66" s="173"/>
      <c r="G66" s="34" t="s">
        <v>454</v>
      </c>
      <c r="H66" s="431">
        <f>J65-0.04</f>
        <v>2.9042105263157891</v>
      </c>
      <c r="I66" s="431">
        <f>J65+0.04</f>
        <v>2.9842105263157892</v>
      </c>
      <c r="J66" s="432"/>
      <c r="K66" s="432"/>
      <c r="L66" s="433">
        <v>30</v>
      </c>
    </row>
    <row r="67" spans="2:14" ht="15.75" x14ac:dyDescent="0.25">
      <c r="B67" s="220">
        <v>3</v>
      </c>
      <c r="C67" s="179">
        <v>2.93</v>
      </c>
      <c r="D67" s="227">
        <f t="shared" si="0"/>
        <v>2.8849999999999998</v>
      </c>
      <c r="F67" s="173"/>
      <c r="G67" s="31"/>
      <c r="H67" s="31"/>
      <c r="I67" s="31"/>
      <c r="J67" s="31"/>
    </row>
    <row r="68" spans="2:14" ht="15.75" x14ac:dyDescent="0.25">
      <c r="B68" s="220">
        <v>4</v>
      </c>
      <c r="C68" s="179">
        <v>2.94</v>
      </c>
      <c r="D68" s="227">
        <f t="shared" si="0"/>
        <v>2.87</v>
      </c>
      <c r="F68" s="173"/>
      <c r="G68" s="31"/>
      <c r="H68" s="31"/>
      <c r="I68" s="31"/>
      <c r="J68" s="31"/>
    </row>
    <row r="69" spans="2:14" ht="15.75" x14ac:dyDescent="0.25">
      <c r="B69" s="221">
        <v>5</v>
      </c>
      <c r="C69" s="181">
        <v>2.9</v>
      </c>
      <c r="D69" s="228">
        <f t="shared" si="0"/>
        <v>2.8899999999999997</v>
      </c>
      <c r="F69" s="173"/>
      <c r="G69" s="31"/>
      <c r="H69" s="31"/>
      <c r="I69" s="31"/>
      <c r="J69" s="31"/>
    </row>
    <row r="70" spans="2:14" ht="15.75" x14ac:dyDescent="0.25">
      <c r="B70" s="220">
        <v>6</v>
      </c>
      <c r="C70" s="179">
        <v>2.97</v>
      </c>
      <c r="D70" s="227">
        <f t="shared" si="0"/>
        <v>2.8899999999999997</v>
      </c>
      <c r="F70" s="173"/>
      <c r="G70" s="31"/>
      <c r="H70" s="31"/>
      <c r="I70" s="31"/>
      <c r="J70" s="31"/>
    </row>
    <row r="71" spans="2:14" ht="15.75" x14ac:dyDescent="0.25">
      <c r="B71" s="220">
        <v>7</v>
      </c>
      <c r="C71" s="179">
        <v>2.95</v>
      </c>
      <c r="D71" s="227">
        <f t="shared" si="0"/>
        <v>2.95</v>
      </c>
      <c r="F71" s="173"/>
      <c r="G71" s="31"/>
      <c r="H71" s="31"/>
      <c r="I71" s="31"/>
      <c r="J71" s="31"/>
    </row>
    <row r="72" spans="2:14" ht="15.75" x14ac:dyDescent="0.25">
      <c r="B72" s="220">
        <v>8</v>
      </c>
      <c r="C72" s="179">
        <v>2.97</v>
      </c>
      <c r="D72" s="227">
        <f t="shared" si="0"/>
        <v>3</v>
      </c>
      <c r="F72" s="173"/>
      <c r="G72" s="31"/>
      <c r="H72" s="31"/>
      <c r="I72" s="31"/>
      <c r="J72" s="31"/>
    </row>
    <row r="73" spans="2:14" ht="15.75" x14ac:dyDescent="0.25">
      <c r="B73" s="220">
        <v>9</v>
      </c>
      <c r="C73" s="179">
        <v>2.95</v>
      </c>
      <c r="D73" s="227">
        <f t="shared" si="0"/>
        <v>2.94</v>
      </c>
      <c r="F73" s="173"/>
      <c r="G73" s="31"/>
      <c r="H73" s="31"/>
      <c r="I73" s="31"/>
      <c r="J73" s="31"/>
    </row>
    <row r="74" spans="2:14" ht="15.75" x14ac:dyDescent="0.25">
      <c r="B74" s="221">
        <v>10</v>
      </c>
      <c r="C74" s="181">
        <v>2.97</v>
      </c>
      <c r="D74" s="228">
        <f t="shared" si="0"/>
        <v>2.92</v>
      </c>
      <c r="F74" s="173"/>
      <c r="G74" s="31"/>
      <c r="H74" s="31"/>
      <c r="I74" s="31"/>
      <c r="J74" s="31"/>
    </row>
    <row r="75" spans="2:14" ht="15.75" x14ac:dyDescent="0.25">
      <c r="B75" s="220">
        <v>11</v>
      </c>
      <c r="C75" s="179">
        <v>2.9</v>
      </c>
      <c r="D75" s="227">
        <f t="shared" si="0"/>
        <v>2.895</v>
      </c>
      <c r="F75" s="173"/>
      <c r="G75" s="31"/>
      <c r="H75" s="31"/>
      <c r="I75" s="31"/>
      <c r="J75" s="31"/>
    </row>
    <row r="76" spans="2:14" ht="15.75" x14ac:dyDescent="0.25">
      <c r="B76" s="220">
        <v>12</v>
      </c>
      <c r="C76" s="179">
        <v>2.96</v>
      </c>
      <c r="D76" s="227">
        <f t="shared" si="0"/>
        <v>2.9050000000000002</v>
      </c>
      <c r="F76" s="173"/>
      <c r="G76" s="31"/>
      <c r="H76" s="31"/>
      <c r="I76" s="31"/>
      <c r="J76" s="31"/>
    </row>
    <row r="77" spans="2:14" ht="15.75" x14ac:dyDescent="0.25">
      <c r="B77" s="220">
        <v>13</v>
      </c>
      <c r="C77" s="179">
        <v>2.96</v>
      </c>
      <c r="D77" s="227">
        <f t="shared" si="0"/>
        <v>2.9</v>
      </c>
      <c r="F77" s="173"/>
      <c r="G77" s="31"/>
      <c r="H77" s="31"/>
      <c r="I77" s="31"/>
      <c r="J77" s="31"/>
    </row>
    <row r="78" spans="2:14" ht="15.75" x14ac:dyDescent="0.25">
      <c r="B78" s="221">
        <v>14</v>
      </c>
      <c r="C78" s="181">
        <v>2.97</v>
      </c>
      <c r="D78" s="228">
        <f t="shared" si="0"/>
        <v>2.9050000000000002</v>
      </c>
      <c r="F78" s="173"/>
      <c r="G78" s="31"/>
      <c r="H78" s="31"/>
      <c r="I78" s="31"/>
      <c r="J78" s="31"/>
    </row>
    <row r="79" spans="2:14" ht="15.75" x14ac:dyDescent="0.25">
      <c r="B79" s="220">
        <v>15</v>
      </c>
      <c r="C79" s="179">
        <v>2.92</v>
      </c>
      <c r="D79" s="227">
        <f t="shared" si="0"/>
        <v>2.8450000000000002</v>
      </c>
      <c r="F79" s="173"/>
      <c r="G79" s="31"/>
      <c r="H79" s="31"/>
      <c r="I79" s="31"/>
      <c r="J79" s="31"/>
    </row>
    <row r="80" spans="2:14" ht="15.75" x14ac:dyDescent="0.25">
      <c r="B80" s="220">
        <v>16</v>
      </c>
      <c r="C80" s="179">
        <v>2.93</v>
      </c>
      <c r="D80" s="227">
        <f t="shared" si="0"/>
        <v>2.915</v>
      </c>
      <c r="F80" s="173"/>
      <c r="G80" s="31"/>
      <c r="H80" s="31"/>
      <c r="I80" s="31"/>
      <c r="J80" s="31"/>
    </row>
    <row r="81" spans="2:22" ht="15.95" customHeight="1" x14ac:dyDescent="0.25">
      <c r="B81" s="220">
        <v>17</v>
      </c>
      <c r="C81" s="179">
        <v>2.97</v>
      </c>
      <c r="D81" s="227">
        <f t="shared" si="0"/>
        <v>2.9950000000000001</v>
      </c>
      <c r="F81" s="173"/>
      <c r="G81" s="31"/>
      <c r="H81" s="31"/>
      <c r="I81" s="31"/>
      <c r="J81" s="31"/>
    </row>
    <row r="82" spans="2:22" ht="15.95" customHeight="1" x14ac:dyDescent="0.25">
      <c r="B82" s="220">
        <v>18</v>
      </c>
      <c r="C82" s="179">
        <v>2.98</v>
      </c>
      <c r="D82" s="227">
        <f t="shared" si="0"/>
        <v>2.9649999999999999</v>
      </c>
      <c r="F82" s="173"/>
      <c r="G82" s="31"/>
      <c r="H82" s="31"/>
      <c r="I82" s="31"/>
      <c r="J82" s="31"/>
    </row>
    <row r="83" spans="2:22" ht="15.95" customHeight="1" thickBot="1" x14ac:dyDescent="0.3">
      <c r="B83" s="222">
        <v>19</v>
      </c>
      <c r="C83" s="180">
        <v>2.95</v>
      </c>
      <c r="D83" s="229">
        <f t="shared" si="0"/>
        <v>2.94</v>
      </c>
      <c r="F83" s="173"/>
      <c r="G83" s="31"/>
      <c r="H83" s="31"/>
      <c r="I83" s="31"/>
      <c r="J83" s="31"/>
    </row>
    <row r="84" spans="2:22" ht="15.95" customHeight="1" x14ac:dyDescent="0.2">
      <c r="B84" s="34"/>
      <c r="C84" s="172"/>
      <c r="D84" s="34"/>
      <c r="E84" s="34"/>
      <c r="F84" s="173"/>
      <c r="G84" s="31"/>
      <c r="H84" s="31"/>
      <c r="I84" s="31"/>
      <c r="J84" s="31"/>
    </row>
    <row r="85" spans="2:22" ht="15.75" thickBot="1" x14ac:dyDescent="0.25">
      <c r="B85" s="174"/>
      <c r="C85" s="174"/>
      <c r="D85" s="174"/>
      <c r="E85" s="174"/>
      <c r="F85" s="174"/>
    </row>
    <row r="86" spans="2:22" ht="20.100000000000001" customHeight="1" thickBot="1" x14ac:dyDescent="0.35">
      <c r="B86" s="495" t="s">
        <v>249</v>
      </c>
      <c r="C86" s="495"/>
      <c r="D86" s="495"/>
      <c r="E86" s="495"/>
      <c r="F86" s="20"/>
      <c r="G86" s="20"/>
      <c r="H86" s="20"/>
      <c r="I86" s="64"/>
      <c r="L86" s="480" t="s">
        <v>321</v>
      </c>
      <c r="M86" s="481"/>
      <c r="N86" s="481"/>
      <c r="O86" s="481"/>
      <c r="P86" s="481"/>
      <c r="Q86" s="482"/>
      <c r="R86" s="239"/>
      <c r="S86" s="239"/>
      <c r="T86" s="239"/>
      <c r="U86" s="239"/>
      <c r="V86" s="239"/>
    </row>
    <row r="87" spans="2:22" s="89" customFormat="1" ht="17.25" thickBot="1" x14ac:dyDescent="0.3">
      <c r="B87" s="15" t="s">
        <v>68</v>
      </c>
      <c r="C87" s="16" t="s">
        <v>69</v>
      </c>
      <c r="D87" s="149" t="s">
        <v>151</v>
      </c>
      <c r="E87" s="16" t="s">
        <v>70</v>
      </c>
      <c r="F87" s="17" t="s">
        <v>71</v>
      </c>
      <c r="G87" s="20"/>
      <c r="H87" s="20"/>
      <c r="I87" s="64"/>
      <c r="J87" s="14"/>
      <c r="K87" s="14"/>
      <c r="L87" s="483" t="s">
        <v>114</v>
      </c>
      <c r="M87" s="477" t="s">
        <v>156</v>
      </c>
      <c r="N87" s="478"/>
      <c r="O87" s="478"/>
      <c r="P87" s="478"/>
      <c r="Q87" s="479"/>
      <c r="R87" s="23"/>
      <c r="S87" s="23"/>
      <c r="T87" s="23"/>
      <c r="U87" s="23"/>
      <c r="V87" s="23"/>
    </row>
    <row r="88" spans="2:22" s="31" customFormat="1" ht="15.95" customHeight="1" thickTop="1" thickBot="1" x14ac:dyDescent="0.3">
      <c r="B88" s="125">
        <f>MIN(M89:Q103)</f>
        <v>50</v>
      </c>
      <c r="C88" s="126">
        <f>MAX(M89:Q103)</f>
        <v>50</v>
      </c>
      <c r="D88" s="151">
        <f>AVERAGE(M89:Q103)</f>
        <v>50</v>
      </c>
      <c r="E88" s="126">
        <f>C88-B88</f>
        <v>0</v>
      </c>
      <c r="F88" s="92">
        <f>_xlfn.STDEV.P(M89:Q103)</f>
        <v>0</v>
      </c>
      <c r="G88" s="20"/>
      <c r="H88" s="20"/>
      <c r="I88" s="64"/>
      <c r="J88" s="14"/>
      <c r="K88" s="14"/>
      <c r="L88" s="484"/>
      <c r="M88" s="127">
        <v>1</v>
      </c>
      <c r="N88" s="127">
        <v>2</v>
      </c>
      <c r="O88" s="127">
        <v>3</v>
      </c>
      <c r="P88" s="127">
        <v>4</v>
      </c>
      <c r="Q88" s="128">
        <v>5</v>
      </c>
      <c r="R88" s="236"/>
      <c r="S88" s="236"/>
      <c r="T88" s="236"/>
      <c r="U88" s="236"/>
      <c r="V88" s="236"/>
    </row>
    <row r="89" spans="2:22" s="31" customFormat="1" ht="15.95" customHeight="1" x14ac:dyDescent="0.2">
      <c r="B89" s="20"/>
      <c r="C89" s="20"/>
      <c r="D89" s="124"/>
      <c r="E89" s="124"/>
      <c r="F89" s="20"/>
      <c r="G89" s="20"/>
      <c r="H89" s="20"/>
      <c r="I89" s="64"/>
      <c r="J89" s="14"/>
      <c r="K89" s="14"/>
      <c r="L89" s="129">
        <v>1</v>
      </c>
      <c r="M89" s="130">
        <v>50</v>
      </c>
      <c r="N89" s="130">
        <v>50</v>
      </c>
      <c r="O89" s="130">
        <v>50</v>
      </c>
      <c r="P89" s="130">
        <v>50</v>
      </c>
      <c r="Q89" s="131">
        <v>50</v>
      </c>
      <c r="R89" s="235"/>
      <c r="S89" s="235"/>
      <c r="T89" s="235"/>
      <c r="U89" s="235"/>
      <c r="V89" s="235"/>
    </row>
    <row r="90" spans="2:22" s="31" customFormat="1" ht="15.95" customHeight="1" x14ac:dyDescent="0.2">
      <c r="B90" s="20"/>
      <c r="C90" s="20"/>
      <c r="D90" s="124"/>
      <c r="E90" s="124"/>
      <c r="F90" s="20"/>
      <c r="G90" s="20"/>
      <c r="H90" s="20"/>
      <c r="I90" s="64"/>
      <c r="J90" s="14"/>
      <c r="K90" s="14"/>
      <c r="L90" s="129">
        <v>2</v>
      </c>
      <c r="M90" s="130">
        <v>50</v>
      </c>
      <c r="N90" s="130">
        <v>50</v>
      </c>
      <c r="O90" s="130">
        <v>50</v>
      </c>
      <c r="P90" s="130">
        <v>50</v>
      </c>
      <c r="Q90" s="131">
        <v>50</v>
      </c>
      <c r="R90" s="235"/>
      <c r="S90" s="235"/>
      <c r="T90" s="235"/>
      <c r="U90" s="235"/>
      <c r="V90" s="235"/>
    </row>
    <row r="91" spans="2:22" s="31" customFormat="1" ht="15.95" customHeight="1" x14ac:dyDescent="0.2">
      <c r="B91" s="20"/>
      <c r="C91" s="20"/>
      <c r="D91" s="124"/>
      <c r="E91" s="124"/>
      <c r="F91" s="20"/>
      <c r="G91" s="20"/>
      <c r="H91" s="20"/>
      <c r="I91" s="64"/>
      <c r="J91" s="14"/>
      <c r="K91" s="14"/>
      <c r="L91" s="129">
        <v>3</v>
      </c>
      <c r="M91" s="130">
        <v>50</v>
      </c>
      <c r="N91" s="130">
        <v>50</v>
      </c>
      <c r="O91" s="130">
        <v>50</v>
      </c>
      <c r="P91" s="130">
        <v>50</v>
      </c>
      <c r="Q91" s="131">
        <v>50</v>
      </c>
      <c r="R91" s="235"/>
      <c r="S91" s="235"/>
      <c r="T91" s="235"/>
      <c r="U91" s="235"/>
      <c r="V91" s="235"/>
    </row>
    <row r="92" spans="2:22" s="31" customFormat="1" ht="15.95" customHeight="1" x14ac:dyDescent="0.2">
      <c r="B92" s="20"/>
      <c r="C92" s="20"/>
      <c r="D92" s="124"/>
      <c r="E92" s="124"/>
      <c r="F92" s="20"/>
      <c r="G92" s="20"/>
      <c r="H92" s="20"/>
      <c r="I92" s="64"/>
      <c r="J92" s="14"/>
      <c r="K92" s="14"/>
      <c r="L92" s="129">
        <v>4</v>
      </c>
      <c r="M92" s="132">
        <v>50</v>
      </c>
      <c r="N92" s="132">
        <v>50</v>
      </c>
      <c r="O92" s="132">
        <v>50</v>
      </c>
      <c r="P92" s="132">
        <v>50</v>
      </c>
      <c r="Q92" s="133">
        <v>50</v>
      </c>
      <c r="R92" s="235"/>
      <c r="S92" s="235"/>
      <c r="T92" s="235"/>
      <c r="U92" s="235"/>
      <c r="V92" s="235"/>
    </row>
    <row r="93" spans="2:22" s="31" customFormat="1" ht="15.95" customHeight="1" x14ac:dyDescent="0.2">
      <c r="B93" s="20"/>
      <c r="C93" s="20"/>
      <c r="D93" s="124"/>
      <c r="E93" s="124"/>
      <c r="F93" s="20"/>
      <c r="G93" s="20"/>
      <c r="H93" s="20"/>
      <c r="I93" s="64"/>
      <c r="J93" s="14"/>
      <c r="K93" s="14"/>
      <c r="L93" s="129">
        <v>5</v>
      </c>
      <c r="M93" s="132">
        <v>50</v>
      </c>
      <c r="N93" s="132">
        <v>50</v>
      </c>
      <c r="O93" s="132">
        <v>50</v>
      </c>
      <c r="P93" s="132">
        <v>50</v>
      </c>
      <c r="Q93" s="133">
        <v>50</v>
      </c>
      <c r="R93" s="235"/>
      <c r="S93" s="235"/>
      <c r="T93" s="235"/>
      <c r="U93" s="235"/>
      <c r="V93" s="235"/>
    </row>
    <row r="94" spans="2:22" s="31" customFormat="1" ht="15.95" customHeight="1" x14ac:dyDescent="0.2">
      <c r="B94" s="20"/>
      <c r="C94" s="20"/>
      <c r="D94" s="124"/>
      <c r="E94" s="124"/>
      <c r="F94" s="20"/>
      <c r="G94" s="20"/>
      <c r="H94" s="20"/>
      <c r="I94" s="64"/>
      <c r="J94" s="14"/>
      <c r="K94" s="14"/>
      <c r="L94" s="129">
        <v>6</v>
      </c>
      <c r="M94" s="132">
        <v>50</v>
      </c>
      <c r="N94" s="132">
        <v>50</v>
      </c>
      <c r="O94" s="132">
        <v>50</v>
      </c>
      <c r="P94" s="132">
        <v>50</v>
      </c>
      <c r="Q94" s="133">
        <v>50</v>
      </c>
      <c r="R94" s="235"/>
      <c r="S94" s="235"/>
      <c r="T94" s="235"/>
      <c r="U94" s="235"/>
      <c r="V94" s="235"/>
    </row>
    <row r="95" spans="2:22" s="31" customFormat="1" ht="15.95" customHeight="1" x14ac:dyDescent="0.2">
      <c r="B95" s="20"/>
      <c r="C95" s="20"/>
      <c r="D95" s="124"/>
      <c r="E95" s="124"/>
      <c r="F95" s="20"/>
      <c r="G95" s="20"/>
      <c r="H95" s="20"/>
      <c r="I95" s="64"/>
      <c r="J95" s="14"/>
      <c r="K95" s="14"/>
      <c r="L95" s="129">
        <v>7</v>
      </c>
      <c r="M95" s="132">
        <v>50</v>
      </c>
      <c r="N95" s="132">
        <v>50</v>
      </c>
      <c r="O95" s="132">
        <v>50</v>
      </c>
      <c r="P95" s="132">
        <v>50</v>
      </c>
      <c r="Q95" s="133">
        <v>50</v>
      </c>
      <c r="R95" s="235"/>
      <c r="S95" s="235"/>
      <c r="T95" s="235"/>
      <c r="U95" s="235"/>
      <c r="V95" s="235"/>
    </row>
    <row r="96" spans="2:22" s="31" customFormat="1" ht="15.95" customHeight="1" x14ac:dyDescent="0.2">
      <c r="B96" s="20"/>
      <c r="C96" s="20"/>
      <c r="D96" s="124"/>
      <c r="E96" s="124"/>
      <c r="F96" s="20"/>
      <c r="G96" s="20"/>
      <c r="H96" s="20"/>
      <c r="I96" s="64"/>
      <c r="J96" s="14"/>
      <c r="K96" s="14"/>
      <c r="L96" s="129">
        <v>8</v>
      </c>
      <c r="M96" s="132">
        <v>50</v>
      </c>
      <c r="N96" s="132">
        <v>50</v>
      </c>
      <c r="O96" s="132">
        <v>50</v>
      </c>
      <c r="P96" s="132">
        <v>50</v>
      </c>
      <c r="Q96" s="133">
        <v>50</v>
      </c>
      <c r="R96" s="235"/>
      <c r="S96" s="235"/>
      <c r="T96" s="235"/>
      <c r="U96" s="235"/>
      <c r="V96" s="235"/>
    </row>
    <row r="97" spans="2:22" s="31" customFormat="1" ht="15.95" customHeight="1" x14ac:dyDescent="0.2">
      <c r="B97" s="20"/>
      <c r="C97" s="20"/>
      <c r="D97" s="124"/>
      <c r="E97" s="124"/>
      <c r="F97" s="20"/>
      <c r="G97" s="20"/>
      <c r="H97" s="20"/>
      <c r="I97" s="64"/>
      <c r="J97" s="14"/>
      <c r="K97" s="14"/>
      <c r="L97" s="129">
        <v>9</v>
      </c>
      <c r="M97" s="132">
        <v>50</v>
      </c>
      <c r="N97" s="132">
        <v>50</v>
      </c>
      <c r="O97" s="132">
        <v>50</v>
      </c>
      <c r="P97" s="132">
        <v>50</v>
      </c>
      <c r="Q97" s="133">
        <v>50</v>
      </c>
      <c r="R97" s="235"/>
      <c r="S97" s="235"/>
      <c r="T97" s="235"/>
      <c r="U97" s="235"/>
      <c r="V97" s="235"/>
    </row>
    <row r="98" spans="2:22" s="31" customFormat="1" ht="15.95" customHeight="1" x14ac:dyDescent="0.2">
      <c r="B98" s="20"/>
      <c r="C98" s="20"/>
      <c r="D98" s="124"/>
      <c r="E98" s="124"/>
      <c r="F98" s="20"/>
      <c r="G98" s="20"/>
      <c r="H98" s="20"/>
      <c r="I98" s="64"/>
      <c r="J98" s="14"/>
      <c r="K98" s="14"/>
      <c r="L98" s="129">
        <v>10</v>
      </c>
      <c r="M98" s="132">
        <v>50</v>
      </c>
      <c r="N98" s="132">
        <v>50</v>
      </c>
      <c r="O98" s="132">
        <v>50</v>
      </c>
      <c r="P98" s="132">
        <v>50</v>
      </c>
      <c r="Q98" s="133">
        <v>50</v>
      </c>
      <c r="R98" s="235"/>
      <c r="S98" s="235"/>
      <c r="T98" s="235"/>
      <c r="U98" s="235"/>
      <c r="V98" s="235"/>
    </row>
    <row r="99" spans="2:22" s="31" customFormat="1" ht="15.95" customHeight="1" x14ac:dyDescent="0.2">
      <c r="B99" s="20"/>
      <c r="C99" s="20"/>
      <c r="D99" s="124"/>
      <c r="E99" s="124"/>
      <c r="F99" s="20"/>
      <c r="G99" s="20"/>
      <c r="H99" s="20"/>
      <c r="I99" s="64"/>
      <c r="J99" s="14"/>
      <c r="K99" s="14"/>
      <c r="L99" s="129">
        <v>11</v>
      </c>
      <c r="M99" s="132">
        <v>50</v>
      </c>
      <c r="N99" s="132">
        <v>50</v>
      </c>
      <c r="O99" s="132">
        <v>50</v>
      </c>
      <c r="P99" s="132">
        <v>50</v>
      </c>
      <c r="Q99" s="133">
        <v>50</v>
      </c>
      <c r="R99" s="235"/>
      <c r="S99" s="235"/>
      <c r="T99" s="235"/>
      <c r="U99" s="235"/>
      <c r="V99" s="235"/>
    </row>
    <row r="100" spans="2:22" s="31" customFormat="1" ht="15.95" customHeight="1" x14ac:dyDescent="0.2">
      <c r="B100" s="20"/>
      <c r="C100" s="20"/>
      <c r="D100" s="124"/>
      <c r="E100" s="124"/>
      <c r="F100" s="20"/>
      <c r="G100" s="20"/>
      <c r="H100" s="20"/>
      <c r="I100" s="64"/>
      <c r="J100" s="14"/>
      <c r="K100" s="14"/>
      <c r="L100" s="129">
        <v>12</v>
      </c>
      <c r="M100" s="132">
        <v>50</v>
      </c>
      <c r="N100" s="132">
        <v>50</v>
      </c>
      <c r="O100" s="132">
        <v>50</v>
      </c>
      <c r="P100" s="132">
        <v>50</v>
      </c>
      <c r="Q100" s="133">
        <v>50</v>
      </c>
      <c r="R100" s="235"/>
      <c r="S100" s="235"/>
      <c r="T100" s="235"/>
      <c r="U100" s="235"/>
      <c r="V100" s="235"/>
    </row>
    <row r="101" spans="2:22" s="31" customFormat="1" ht="15.95" customHeight="1" x14ac:dyDescent="0.2">
      <c r="B101" s="20"/>
      <c r="C101" s="20"/>
      <c r="D101" s="124"/>
      <c r="E101" s="124"/>
      <c r="F101" s="20"/>
      <c r="G101" s="20"/>
      <c r="H101" s="20"/>
      <c r="I101" s="64"/>
      <c r="J101" s="14"/>
      <c r="K101" s="14"/>
      <c r="L101" s="129">
        <v>13</v>
      </c>
      <c r="M101" s="132">
        <v>50</v>
      </c>
      <c r="N101" s="132">
        <v>50</v>
      </c>
      <c r="O101" s="132">
        <v>50</v>
      </c>
      <c r="P101" s="132">
        <v>50</v>
      </c>
      <c r="Q101" s="133">
        <v>50</v>
      </c>
      <c r="R101" s="235"/>
      <c r="S101" s="235"/>
      <c r="T101" s="235"/>
      <c r="U101" s="235"/>
      <c r="V101" s="235"/>
    </row>
    <row r="102" spans="2:22" s="31" customFormat="1" ht="15.95" customHeight="1" x14ac:dyDescent="0.2">
      <c r="B102" s="20"/>
      <c r="C102" s="20"/>
      <c r="D102" s="124"/>
      <c r="E102" s="124"/>
      <c r="F102" s="20"/>
      <c r="G102" s="20"/>
      <c r="H102" s="20"/>
      <c r="I102" s="64"/>
      <c r="J102" s="14"/>
      <c r="K102" s="14"/>
      <c r="L102" s="129">
        <v>14</v>
      </c>
      <c r="M102" s="132">
        <v>50</v>
      </c>
      <c r="N102" s="132">
        <v>50</v>
      </c>
      <c r="O102" s="132">
        <v>50</v>
      </c>
      <c r="P102" s="132">
        <v>50</v>
      </c>
      <c r="Q102" s="133">
        <v>50</v>
      </c>
      <c r="R102" s="235"/>
      <c r="S102" s="235"/>
      <c r="T102" s="235"/>
      <c r="U102" s="235"/>
      <c r="V102" s="235"/>
    </row>
    <row r="103" spans="2:22" s="31" customFormat="1" ht="15.95" customHeight="1" thickBot="1" x14ac:dyDescent="0.25">
      <c r="B103" s="20"/>
      <c r="C103" s="20"/>
      <c r="D103" s="124"/>
      <c r="E103" s="124"/>
      <c r="F103" s="20"/>
      <c r="G103" s="20"/>
      <c r="H103" s="20"/>
      <c r="I103" s="64"/>
      <c r="J103" s="14"/>
      <c r="K103" s="14"/>
      <c r="L103" s="134">
        <v>15</v>
      </c>
      <c r="M103" s="237">
        <v>50</v>
      </c>
      <c r="N103" s="237">
        <v>50</v>
      </c>
      <c r="O103" s="237">
        <v>50</v>
      </c>
      <c r="P103" s="237">
        <v>50</v>
      </c>
      <c r="Q103" s="238">
        <v>50</v>
      </c>
      <c r="R103" s="235"/>
      <c r="S103" s="235"/>
      <c r="T103" s="235"/>
      <c r="U103" s="235"/>
      <c r="V103" s="235"/>
    </row>
    <row r="104" spans="2:22" s="31" customFormat="1" ht="15.95" customHeight="1" x14ac:dyDescent="0.2">
      <c r="B104" s="20"/>
      <c r="C104" s="20"/>
      <c r="D104" s="124"/>
      <c r="E104" s="124"/>
      <c r="F104" s="20"/>
      <c r="G104" s="20"/>
      <c r="H104" s="20"/>
      <c r="I104" s="64"/>
      <c r="J104" s="14"/>
      <c r="K104" s="14"/>
      <c r="L104" s="234"/>
      <c r="M104" s="235"/>
      <c r="N104" s="235"/>
      <c r="O104" s="235"/>
      <c r="P104" s="235"/>
      <c r="Q104" s="235"/>
      <c r="R104" s="235"/>
      <c r="S104" s="235"/>
      <c r="T104" s="235"/>
      <c r="U104" s="235"/>
      <c r="V104" s="235"/>
    </row>
    <row r="105" spans="2:22" s="31" customFormat="1" ht="15.95" customHeight="1" x14ac:dyDescent="0.2">
      <c r="B105" s="20"/>
      <c r="C105" s="20"/>
      <c r="D105" s="124"/>
      <c r="E105" s="124"/>
      <c r="F105" s="20"/>
      <c r="G105" s="20"/>
      <c r="H105" s="20"/>
      <c r="I105" s="64"/>
      <c r="J105" s="14"/>
      <c r="K105" s="14"/>
      <c r="L105" s="234"/>
      <c r="M105" s="235"/>
      <c r="N105" s="235"/>
      <c r="O105" s="235"/>
      <c r="P105" s="235"/>
      <c r="Q105" s="235"/>
      <c r="R105" s="235"/>
      <c r="S105" s="235"/>
      <c r="T105" s="235"/>
      <c r="U105" s="235"/>
      <c r="V105" s="235"/>
    </row>
    <row r="106" spans="2:22" s="31" customFormat="1" ht="15.95" customHeight="1" x14ac:dyDescent="0.2">
      <c r="B106" s="20"/>
      <c r="C106" s="20"/>
      <c r="D106" s="124"/>
      <c r="E106" s="124"/>
      <c r="F106" s="20"/>
      <c r="G106" s="20"/>
      <c r="H106" s="20"/>
      <c r="I106" s="64"/>
      <c r="J106" s="14"/>
      <c r="K106" s="14"/>
      <c r="L106" s="234"/>
      <c r="M106" s="235"/>
      <c r="N106" s="235"/>
      <c r="O106" s="235"/>
      <c r="P106" s="235"/>
      <c r="Q106" s="235"/>
      <c r="R106" s="235"/>
      <c r="S106" s="235"/>
      <c r="T106" s="235"/>
      <c r="U106" s="235"/>
      <c r="V106" s="235"/>
    </row>
    <row r="107" spans="2:22" s="31" customFormat="1" ht="15.95" customHeight="1" x14ac:dyDescent="0.2">
      <c r="B107" s="20"/>
      <c r="C107" s="20"/>
      <c r="D107" s="124"/>
      <c r="E107" s="124"/>
      <c r="F107" s="20"/>
      <c r="G107" s="20"/>
      <c r="H107" s="20"/>
      <c r="I107" s="64"/>
      <c r="J107" s="14"/>
      <c r="K107" s="14"/>
      <c r="L107" s="234"/>
      <c r="M107" s="235"/>
      <c r="N107" s="235"/>
      <c r="O107" s="235"/>
      <c r="P107" s="235"/>
      <c r="Q107" s="235"/>
      <c r="R107" s="235"/>
      <c r="S107" s="235"/>
      <c r="T107" s="235"/>
      <c r="U107" s="235"/>
      <c r="V107" s="235"/>
    </row>
    <row r="108" spans="2:22" s="31" customFormat="1" ht="15.95" customHeight="1" x14ac:dyDescent="0.2">
      <c r="B108" s="20"/>
      <c r="C108" s="20"/>
      <c r="D108" s="124"/>
      <c r="E108" s="124"/>
      <c r="F108" s="20"/>
      <c r="G108" s="20"/>
      <c r="H108" s="20"/>
      <c r="I108" s="64"/>
      <c r="J108" s="14"/>
      <c r="K108" s="14"/>
      <c r="L108" s="234"/>
      <c r="M108" s="235"/>
      <c r="N108" s="235"/>
      <c r="O108" s="235"/>
      <c r="P108" s="235"/>
      <c r="Q108" s="235"/>
      <c r="R108" s="235"/>
      <c r="S108" s="235"/>
      <c r="T108" s="235"/>
      <c r="U108" s="235"/>
      <c r="V108" s="235"/>
    </row>
    <row r="109" spans="2:22" s="31" customFormat="1" ht="15.95" customHeight="1" x14ac:dyDescent="0.2">
      <c r="B109" s="20"/>
      <c r="C109" s="20"/>
      <c r="D109" s="124"/>
      <c r="E109" s="124"/>
      <c r="F109" s="20"/>
      <c r="G109" s="20"/>
      <c r="H109" s="20"/>
      <c r="I109" s="6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</row>
    <row r="110" spans="2:22" ht="123.95" customHeight="1" x14ac:dyDescent="0.2">
      <c r="B110" s="22"/>
      <c r="C110" s="22"/>
      <c r="D110" s="22"/>
      <c r="E110" s="22"/>
      <c r="F110" s="22"/>
      <c r="G110" s="22"/>
      <c r="H110" s="22"/>
      <c r="I110" s="22"/>
      <c r="J110" s="22"/>
      <c r="K110" s="22"/>
    </row>
    <row r="111" spans="2:22" ht="15.95" customHeight="1" x14ac:dyDescent="0.2">
      <c r="B111" s="22"/>
      <c r="C111" s="22"/>
      <c r="D111" s="22"/>
      <c r="E111" s="22"/>
      <c r="F111" s="22"/>
      <c r="G111" s="22"/>
      <c r="H111" s="22"/>
      <c r="I111" s="22"/>
      <c r="J111" s="22"/>
      <c r="K111" s="22"/>
    </row>
    <row r="112" spans="2:22" ht="15.95" customHeight="1" x14ac:dyDescent="0.2">
      <c r="B112" s="22"/>
      <c r="C112" s="22"/>
      <c r="D112" s="22"/>
      <c r="E112" s="22"/>
      <c r="F112" s="22"/>
      <c r="G112" s="22"/>
      <c r="H112" s="22"/>
      <c r="I112" s="22"/>
      <c r="J112" s="22"/>
      <c r="K112" s="22"/>
    </row>
    <row r="113" spans="2:9" ht="15.75" thickBot="1" x14ac:dyDescent="0.25">
      <c r="B113" s="20"/>
      <c r="C113" s="20"/>
      <c r="D113" s="20"/>
    </row>
    <row r="114" spans="2:9" ht="20.25" thickBot="1" x14ac:dyDescent="0.35">
      <c r="B114" s="491" t="s">
        <v>199</v>
      </c>
      <c r="C114" s="492"/>
      <c r="D114" s="19"/>
    </row>
    <row r="115" spans="2:9" ht="17.25" thickBot="1" x14ac:dyDescent="0.3">
      <c r="B115" s="24" t="s">
        <v>47</v>
      </c>
      <c r="C115" s="42" t="s">
        <v>322</v>
      </c>
      <c r="D115" s="21"/>
      <c r="E115" s="15" t="s">
        <v>68</v>
      </c>
      <c r="F115" s="16" t="s">
        <v>69</v>
      </c>
      <c r="G115" s="149" t="s">
        <v>151</v>
      </c>
      <c r="H115" s="16" t="s">
        <v>70</v>
      </c>
      <c r="I115" s="17" t="s">
        <v>71</v>
      </c>
    </row>
    <row r="116" spans="2:9" s="31" customFormat="1" ht="16.5" thickTop="1" thickBot="1" x14ac:dyDescent="0.3">
      <c r="B116" s="27">
        <v>1</v>
      </c>
      <c r="C116" s="33">
        <v>99</v>
      </c>
      <c r="D116" s="34"/>
      <c r="E116" s="102">
        <f>MIN(C116:C175)</f>
        <v>74.2</v>
      </c>
      <c r="F116" s="91">
        <f>MAX(C116:C175)</f>
        <v>120</v>
      </c>
      <c r="G116" s="150">
        <f>AVERAGE(C116:C175)</f>
        <v>98.144999999999996</v>
      </c>
      <c r="H116" s="91">
        <f>F116-E116</f>
        <v>45.8</v>
      </c>
      <c r="I116" s="92">
        <f>_xlfn.STDEV.S(C116:C175)</f>
        <v>9.8872358221795178</v>
      </c>
    </row>
    <row r="117" spans="2:9" s="31" customFormat="1" ht="14.25" x14ac:dyDescent="0.2">
      <c r="B117" s="28">
        <v>2</v>
      </c>
      <c r="C117" s="32">
        <v>105</v>
      </c>
      <c r="D117" s="34" t="s">
        <v>458</v>
      </c>
      <c r="E117" s="31">
        <v>80</v>
      </c>
      <c r="F117" s="31">
        <v>120</v>
      </c>
    </row>
    <row r="118" spans="2:9" s="31" customFormat="1" ht="14.25" x14ac:dyDescent="0.2">
      <c r="B118" s="28">
        <v>3</v>
      </c>
      <c r="C118" s="32">
        <v>100</v>
      </c>
      <c r="D118" s="34"/>
    </row>
    <row r="119" spans="2:9" s="31" customFormat="1" ht="14.25" x14ac:dyDescent="0.2">
      <c r="B119" s="35">
        <v>4</v>
      </c>
      <c r="C119" s="32">
        <v>105</v>
      </c>
      <c r="D119" s="34"/>
    </row>
    <row r="120" spans="2:9" s="31" customFormat="1" ht="14.25" x14ac:dyDescent="0.2">
      <c r="B120" s="35">
        <v>5</v>
      </c>
      <c r="C120" s="32">
        <v>120</v>
      </c>
      <c r="D120" s="34"/>
    </row>
    <row r="121" spans="2:9" s="31" customFormat="1" ht="14.25" x14ac:dyDescent="0.2">
      <c r="B121" s="35">
        <v>6</v>
      </c>
      <c r="C121" s="32">
        <v>100</v>
      </c>
      <c r="D121" s="34"/>
    </row>
    <row r="122" spans="2:9" s="31" customFormat="1" ht="14.25" x14ac:dyDescent="0.2">
      <c r="B122" s="35">
        <v>7</v>
      </c>
      <c r="C122" s="32">
        <v>115</v>
      </c>
      <c r="D122" s="34"/>
    </row>
    <row r="123" spans="2:9" s="31" customFormat="1" ht="14.25" x14ac:dyDescent="0.2">
      <c r="B123" s="35">
        <v>8</v>
      </c>
      <c r="C123" s="32">
        <v>110</v>
      </c>
      <c r="D123" s="34"/>
    </row>
    <row r="124" spans="2:9" s="31" customFormat="1" ht="14.25" x14ac:dyDescent="0.2">
      <c r="B124" s="35">
        <v>9</v>
      </c>
      <c r="C124" s="32">
        <v>110</v>
      </c>
      <c r="D124" s="34"/>
    </row>
    <row r="125" spans="2:9" s="31" customFormat="1" ht="14.25" x14ac:dyDescent="0.2">
      <c r="B125" s="35">
        <v>10</v>
      </c>
      <c r="C125" s="32">
        <v>115</v>
      </c>
      <c r="D125" s="34"/>
    </row>
    <row r="126" spans="2:9" s="31" customFormat="1" ht="14.25" x14ac:dyDescent="0.2">
      <c r="B126" s="35">
        <v>11</v>
      </c>
      <c r="C126" s="32">
        <v>88.4</v>
      </c>
      <c r="D126" s="34"/>
    </row>
    <row r="127" spans="2:9" s="31" customFormat="1" ht="14.25" x14ac:dyDescent="0.2">
      <c r="B127" s="35">
        <v>12</v>
      </c>
      <c r="C127" s="32">
        <v>94.7</v>
      </c>
      <c r="D127" s="34"/>
    </row>
    <row r="128" spans="2:9" s="31" customFormat="1" ht="14.25" x14ac:dyDescent="0.2">
      <c r="B128" s="35">
        <v>13</v>
      </c>
      <c r="C128" s="32">
        <v>92.4</v>
      </c>
      <c r="D128" s="34"/>
    </row>
    <row r="129" spans="2:4" s="31" customFormat="1" ht="14.25" x14ac:dyDescent="0.2">
      <c r="B129" s="35">
        <v>14</v>
      </c>
      <c r="C129" s="32">
        <v>84.3</v>
      </c>
      <c r="D129" s="34"/>
    </row>
    <row r="130" spans="2:4" s="31" customFormat="1" ht="14.25" x14ac:dyDescent="0.2">
      <c r="B130" s="35">
        <v>15</v>
      </c>
      <c r="C130" s="32">
        <v>102.5</v>
      </c>
      <c r="D130" s="34"/>
    </row>
    <row r="131" spans="2:4" s="31" customFormat="1" ht="14.25" x14ac:dyDescent="0.2">
      <c r="B131" s="35">
        <v>16</v>
      </c>
      <c r="C131" s="32">
        <v>84.2</v>
      </c>
      <c r="D131" s="34"/>
    </row>
    <row r="132" spans="2:4" s="31" customFormat="1" ht="14.25" x14ac:dyDescent="0.2">
      <c r="B132" s="35">
        <v>17</v>
      </c>
      <c r="C132" s="32">
        <v>98.8</v>
      </c>
      <c r="D132" s="34"/>
    </row>
    <row r="133" spans="2:4" s="31" customFormat="1" ht="14.25" x14ac:dyDescent="0.2">
      <c r="B133" s="35">
        <v>18</v>
      </c>
      <c r="C133" s="32">
        <v>101.7</v>
      </c>
      <c r="D133" s="34"/>
    </row>
    <row r="134" spans="2:4" s="31" customFormat="1" ht="14.25" x14ac:dyDescent="0.2">
      <c r="B134" s="35">
        <v>19</v>
      </c>
      <c r="C134" s="32">
        <v>84.6</v>
      </c>
      <c r="D134" s="34"/>
    </row>
    <row r="135" spans="2:4" s="31" customFormat="1" ht="14.25" x14ac:dyDescent="0.2">
      <c r="B135" s="35">
        <v>20</v>
      </c>
      <c r="C135" s="32">
        <v>109.1</v>
      </c>
      <c r="D135" s="34"/>
    </row>
    <row r="136" spans="2:4" s="31" customFormat="1" ht="14.25" x14ac:dyDescent="0.2">
      <c r="B136" s="35">
        <v>21</v>
      </c>
      <c r="C136" s="32">
        <v>88.4</v>
      </c>
      <c r="D136" s="34"/>
    </row>
    <row r="137" spans="2:4" s="31" customFormat="1" ht="14.25" x14ac:dyDescent="0.2">
      <c r="B137" s="35">
        <v>22</v>
      </c>
      <c r="C137" s="32">
        <v>96.8</v>
      </c>
      <c r="D137" s="34"/>
    </row>
    <row r="138" spans="2:4" s="31" customFormat="1" ht="14.25" x14ac:dyDescent="0.2">
      <c r="B138" s="35">
        <v>23</v>
      </c>
      <c r="C138" s="32">
        <v>110.9</v>
      </c>
      <c r="D138" s="34"/>
    </row>
    <row r="139" spans="2:4" s="31" customFormat="1" ht="14.25" x14ac:dyDescent="0.2">
      <c r="B139" s="35">
        <v>24</v>
      </c>
      <c r="C139" s="32">
        <v>82.3</v>
      </c>
      <c r="D139" s="34"/>
    </row>
    <row r="140" spans="2:4" s="31" customFormat="1" ht="14.25" x14ac:dyDescent="0.2">
      <c r="B140" s="35">
        <v>25</v>
      </c>
      <c r="C140" s="32">
        <v>105.1</v>
      </c>
      <c r="D140" s="34"/>
    </row>
    <row r="141" spans="2:4" s="31" customFormat="1" ht="14.25" x14ac:dyDescent="0.2">
      <c r="B141" s="35">
        <v>26</v>
      </c>
      <c r="C141" s="32">
        <v>112.5</v>
      </c>
      <c r="D141" s="34"/>
    </row>
    <row r="142" spans="2:4" s="31" customFormat="1" ht="14.25" x14ac:dyDescent="0.2">
      <c r="B142" s="35">
        <v>27</v>
      </c>
      <c r="C142" s="32">
        <v>93.4</v>
      </c>
      <c r="D142" s="34"/>
    </row>
    <row r="143" spans="2:4" s="31" customFormat="1" ht="14.25" x14ac:dyDescent="0.2">
      <c r="B143" s="35">
        <v>28</v>
      </c>
      <c r="C143" s="32">
        <v>82.8</v>
      </c>
      <c r="D143" s="34"/>
    </row>
    <row r="144" spans="2:4" s="31" customFormat="1" ht="14.25" x14ac:dyDescent="0.2">
      <c r="B144" s="240">
        <v>29</v>
      </c>
      <c r="C144" s="241">
        <v>109.5</v>
      </c>
      <c r="D144" s="34"/>
    </row>
    <row r="145" spans="2:10" s="31" customFormat="1" x14ac:dyDescent="0.2">
      <c r="B145" s="220">
        <v>30</v>
      </c>
      <c r="C145" s="44">
        <v>89.7</v>
      </c>
      <c r="D145" s="34"/>
      <c r="F145" s="14"/>
      <c r="G145" s="14"/>
      <c r="H145" s="14"/>
      <c r="I145" s="14"/>
      <c r="J145" s="14"/>
    </row>
    <row r="146" spans="2:10" s="31" customFormat="1" x14ac:dyDescent="0.2">
      <c r="B146" s="220">
        <v>31</v>
      </c>
      <c r="C146" s="44">
        <v>101</v>
      </c>
      <c r="D146" s="34"/>
      <c r="F146" s="14"/>
      <c r="G146" s="14"/>
      <c r="H146" s="14"/>
      <c r="I146" s="14"/>
      <c r="J146" s="14"/>
    </row>
    <row r="147" spans="2:10" s="31" customFormat="1" x14ac:dyDescent="0.2">
      <c r="B147" s="220">
        <v>32</v>
      </c>
      <c r="C147" s="44">
        <v>109.9</v>
      </c>
      <c r="D147" s="34"/>
      <c r="F147" s="14"/>
      <c r="G147" s="14"/>
      <c r="H147" s="14"/>
      <c r="I147" s="14"/>
      <c r="J147" s="14"/>
    </row>
    <row r="148" spans="2:10" s="31" customFormat="1" x14ac:dyDescent="0.2">
      <c r="B148" s="220">
        <v>33</v>
      </c>
      <c r="C148" s="44">
        <v>94.5</v>
      </c>
      <c r="D148" s="34"/>
      <c r="F148" s="14"/>
      <c r="G148" s="14"/>
      <c r="H148" s="14"/>
      <c r="I148" s="14"/>
      <c r="J148" s="14"/>
    </row>
    <row r="149" spans="2:10" s="31" customFormat="1" x14ac:dyDescent="0.2">
      <c r="B149" s="220">
        <v>34</v>
      </c>
      <c r="C149" s="44">
        <v>93.2</v>
      </c>
      <c r="D149" s="34"/>
      <c r="F149" s="14"/>
      <c r="G149" s="14"/>
      <c r="H149" s="14"/>
      <c r="I149" s="14"/>
      <c r="J149" s="14"/>
    </row>
    <row r="150" spans="2:10" s="31" customFormat="1" x14ac:dyDescent="0.2">
      <c r="B150" s="220">
        <v>35</v>
      </c>
      <c r="C150" s="44">
        <v>104</v>
      </c>
      <c r="D150" s="34"/>
      <c r="F150" s="14"/>
      <c r="G150" s="14"/>
      <c r="H150" s="14"/>
      <c r="I150" s="14"/>
      <c r="J150" s="14"/>
    </row>
    <row r="151" spans="2:10" s="31" customFormat="1" x14ac:dyDescent="0.2">
      <c r="B151" s="220">
        <v>36</v>
      </c>
      <c r="C151" s="44">
        <v>92.1</v>
      </c>
      <c r="D151" s="34"/>
      <c r="F151" s="14"/>
      <c r="G151" s="14"/>
      <c r="H151" s="14"/>
      <c r="I151" s="14"/>
      <c r="J151" s="14"/>
    </row>
    <row r="152" spans="2:10" s="31" customFormat="1" x14ac:dyDescent="0.2">
      <c r="B152" s="220">
        <v>37</v>
      </c>
      <c r="C152" s="44">
        <v>105.6</v>
      </c>
      <c r="D152" s="34"/>
      <c r="F152" s="14"/>
      <c r="G152" s="14"/>
      <c r="H152" s="14"/>
      <c r="I152" s="14"/>
      <c r="J152" s="14"/>
    </row>
    <row r="153" spans="2:10" s="31" customFormat="1" x14ac:dyDescent="0.2">
      <c r="B153" s="220">
        <v>38</v>
      </c>
      <c r="C153" s="44">
        <v>103.9</v>
      </c>
      <c r="D153" s="34"/>
      <c r="F153" s="14"/>
      <c r="G153" s="14"/>
      <c r="H153" s="14"/>
      <c r="I153" s="14"/>
      <c r="J153" s="14"/>
    </row>
    <row r="154" spans="2:10" s="31" customFormat="1" x14ac:dyDescent="0.2">
      <c r="B154" s="220">
        <v>39</v>
      </c>
      <c r="C154" s="44">
        <v>99.8</v>
      </c>
      <c r="D154" s="34"/>
      <c r="F154" s="14"/>
      <c r="G154" s="14"/>
      <c r="H154" s="14"/>
      <c r="I154" s="14"/>
      <c r="J154" s="14"/>
    </row>
    <row r="155" spans="2:10" s="31" customFormat="1" x14ac:dyDescent="0.2">
      <c r="B155" s="220">
        <v>40</v>
      </c>
      <c r="C155" s="44">
        <v>79.3</v>
      </c>
      <c r="D155" s="34"/>
      <c r="F155" s="14"/>
      <c r="G155" s="14"/>
      <c r="H155" s="14"/>
      <c r="I155" s="14"/>
      <c r="J155" s="14"/>
    </row>
    <row r="156" spans="2:10" s="31" customFormat="1" x14ac:dyDescent="0.2">
      <c r="B156" s="220">
        <v>41</v>
      </c>
      <c r="C156" s="44">
        <v>88.5</v>
      </c>
      <c r="D156" s="34"/>
      <c r="F156" s="14"/>
      <c r="G156" s="14"/>
      <c r="H156" s="14"/>
      <c r="I156" s="14"/>
      <c r="J156" s="14"/>
    </row>
    <row r="157" spans="2:10" s="31" customFormat="1" x14ac:dyDescent="0.2">
      <c r="B157" s="220">
        <v>42</v>
      </c>
      <c r="C157" s="44">
        <v>99</v>
      </c>
      <c r="D157" s="34"/>
      <c r="F157" s="14"/>
      <c r="G157" s="14"/>
      <c r="H157" s="14"/>
      <c r="I157" s="14"/>
      <c r="J157" s="14"/>
    </row>
    <row r="158" spans="2:10" s="31" customFormat="1" x14ac:dyDescent="0.2">
      <c r="B158" s="220">
        <v>43</v>
      </c>
      <c r="C158" s="44">
        <v>105.2</v>
      </c>
      <c r="D158" s="34"/>
      <c r="F158" s="14"/>
      <c r="G158" s="14"/>
      <c r="H158" s="14"/>
      <c r="I158" s="14"/>
      <c r="J158" s="14"/>
    </row>
    <row r="159" spans="2:10" s="31" customFormat="1" x14ac:dyDescent="0.2">
      <c r="B159" s="220">
        <v>44</v>
      </c>
      <c r="C159" s="44">
        <v>88.2</v>
      </c>
      <c r="D159" s="34"/>
      <c r="F159" s="14"/>
      <c r="G159" s="14"/>
      <c r="H159" s="14"/>
      <c r="I159" s="14"/>
      <c r="J159" s="14"/>
    </row>
    <row r="160" spans="2:10" s="31" customFormat="1" x14ac:dyDescent="0.2">
      <c r="B160" s="220">
        <v>45</v>
      </c>
      <c r="C160" s="44">
        <v>103.4</v>
      </c>
      <c r="D160" s="34"/>
      <c r="F160" s="14"/>
      <c r="G160" s="14"/>
      <c r="H160" s="14"/>
      <c r="I160" s="14"/>
      <c r="J160" s="14"/>
    </row>
    <row r="161" spans="2:10" s="31" customFormat="1" x14ac:dyDescent="0.2">
      <c r="B161" s="220">
        <v>46</v>
      </c>
      <c r="C161" s="44">
        <v>81.099999999999994</v>
      </c>
      <c r="D161" s="34"/>
      <c r="F161" s="14"/>
      <c r="G161" s="14"/>
      <c r="H161" s="14"/>
      <c r="I161" s="14"/>
      <c r="J161" s="14"/>
    </row>
    <row r="162" spans="2:10" s="31" customFormat="1" x14ac:dyDescent="0.2">
      <c r="B162" s="220">
        <v>47</v>
      </c>
      <c r="C162" s="44">
        <v>87.4</v>
      </c>
      <c r="D162" s="34"/>
      <c r="F162" s="14"/>
      <c r="G162" s="14"/>
      <c r="H162" s="14"/>
      <c r="I162" s="14"/>
      <c r="J162" s="14"/>
    </row>
    <row r="163" spans="2:10" s="31" customFormat="1" x14ac:dyDescent="0.2">
      <c r="B163" s="220">
        <v>48</v>
      </c>
      <c r="C163" s="44">
        <v>99.3</v>
      </c>
      <c r="D163" s="34"/>
      <c r="F163" s="14"/>
      <c r="G163" s="14"/>
      <c r="H163" s="14"/>
      <c r="I163" s="14"/>
      <c r="J163" s="14"/>
    </row>
    <row r="164" spans="2:10" s="31" customFormat="1" x14ac:dyDescent="0.2">
      <c r="B164" s="220">
        <v>49</v>
      </c>
      <c r="C164" s="44">
        <v>96.4</v>
      </c>
      <c r="D164" s="34"/>
      <c r="F164" s="14"/>
      <c r="G164" s="14"/>
      <c r="H164" s="14"/>
      <c r="I164" s="14"/>
      <c r="J164" s="14"/>
    </row>
    <row r="165" spans="2:10" s="31" customFormat="1" x14ac:dyDescent="0.2">
      <c r="B165" s="220">
        <v>50</v>
      </c>
      <c r="C165" s="44">
        <v>94.2</v>
      </c>
      <c r="D165" s="34"/>
      <c r="F165" s="14"/>
      <c r="G165" s="14"/>
      <c r="H165" s="14"/>
      <c r="I165" s="14"/>
      <c r="J165" s="14"/>
    </row>
    <row r="166" spans="2:10" s="31" customFormat="1" x14ac:dyDescent="0.2">
      <c r="B166" s="220">
        <v>51</v>
      </c>
      <c r="C166" s="44">
        <v>102.8</v>
      </c>
      <c r="D166" s="34"/>
      <c r="F166" s="14"/>
      <c r="G166" s="14"/>
      <c r="H166" s="14"/>
      <c r="I166" s="14"/>
      <c r="J166" s="14"/>
    </row>
    <row r="167" spans="2:10" s="31" customFormat="1" x14ac:dyDescent="0.2">
      <c r="B167" s="220">
        <v>52</v>
      </c>
      <c r="C167" s="44">
        <v>100.4</v>
      </c>
      <c r="D167" s="34"/>
      <c r="F167" s="14"/>
      <c r="G167" s="14"/>
      <c r="H167" s="14"/>
      <c r="I167" s="14"/>
      <c r="J167" s="14"/>
    </row>
    <row r="168" spans="2:10" s="31" customFormat="1" x14ac:dyDescent="0.2">
      <c r="B168" s="220">
        <v>53</v>
      </c>
      <c r="C168" s="44">
        <v>101</v>
      </c>
      <c r="D168" s="34"/>
      <c r="F168" s="14"/>
      <c r="G168" s="14"/>
      <c r="H168" s="14"/>
      <c r="I168" s="14"/>
      <c r="J168" s="14"/>
    </row>
    <row r="169" spans="2:10" s="31" customFormat="1" x14ac:dyDescent="0.2">
      <c r="B169" s="220">
        <v>54</v>
      </c>
      <c r="C169" s="44">
        <v>74.2</v>
      </c>
      <c r="D169" s="34"/>
      <c r="F169" s="14"/>
      <c r="G169" s="14"/>
      <c r="H169" s="14"/>
      <c r="I169" s="14"/>
      <c r="J169" s="14"/>
    </row>
    <row r="170" spans="2:10" s="31" customFormat="1" x14ac:dyDescent="0.2">
      <c r="B170" s="220">
        <v>55</v>
      </c>
      <c r="C170" s="44">
        <v>104.1</v>
      </c>
      <c r="D170" s="34"/>
      <c r="F170" s="14"/>
      <c r="G170" s="14"/>
      <c r="H170" s="14"/>
      <c r="I170" s="14"/>
      <c r="J170" s="14"/>
    </row>
    <row r="171" spans="2:10" s="31" customFormat="1" x14ac:dyDescent="0.2">
      <c r="B171" s="220">
        <v>56</v>
      </c>
      <c r="C171" s="44">
        <v>102</v>
      </c>
      <c r="D171" s="34"/>
      <c r="F171" s="14"/>
      <c r="G171" s="14"/>
      <c r="H171" s="14"/>
      <c r="I171" s="14"/>
      <c r="J171" s="14"/>
    </row>
    <row r="172" spans="2:10" s="31" customFormat="1" x14ac:dyDescent="0.2">
      <c r="B172" s="242">
        <v>57</v>
      </c>
      <c r="C172" s="44">
        <v>85.7</v>
      </c>
      <c r="D172" s="34"/>
      <c r="F172" s="14"/>
      <c r="G172" s="14"/>
      <c r="H172" s="14"/>
      <c r="I172" s="14"/>
      <c r="J172" s="14"/>
    </row>
    <row r="173" spans="2:10" s="31" customFormat="1" x14ac:dyDescent="0.2">
      <c r="B173" s="243">
        <v>58</v>
      </c>
      <c r="C173" s="44">
        <v>100.6</v>
      </c>
      <c r="D173" s="34"/>
      <c r="F173" s="14"/>
      <c r="G173" s="14"/>
      <c r="H173" s="14"/>
      <c r="I173" s="14"/>
      <c r="J173" s="14"/>
    </row>
    <row r="174" spans="2:10" s="31" customFormat="1" x14ac:dyDescent="0.2">
      <c r="B174" s="243">
        <v>59</v>
      </c>
      <c r="C174" s="44">
        <v>104.1</v>
      </c>
      <c r="D174" s="34"/>
      <c r="F174" s="14"/>
      <c r="G174" s="14"/>
      <c r="H174" s="14"/>
      <c r="I174" s="14"/>
      <c r="J174" s="14"/>
    </row>
    <row r="175" spans="2:10" ht="15.75" thickBot="1" x14ac:dyDescent="0.25">
      <c r="B175" s="244">
        <v>60</v>
      </c>
      <c r="C175" s="57">
        <v>96.7</v>
      </c>
    </row>
    <row r="176" spans="2:10" x14ac:dyDescent="0.2">
      <c r="B176" s="34"/>
      <c r="C176" s="20"/>
    </row>
    <row r="177" spans="2:14" ht="19.5" x14ac:dyDescent="0.3">
      <c r="F177" s="19"/>
    </row>
    <row r="178" spans="2:14" ht="20.25" thickBot="1" x14ac:dyDescent="0.35">
      <c r="B178" s="496" t="s">
        <v>200</v>
      </c>
      <c r="C178" s="496"/>
      <c r="D178" s="496"/>
      <c r="E178" s="19"/>
      <c r="F178" s="21"/>
    </row>
    <row r="179" spans="2:14" ht="17.25" thickBot="1" x14ac:dyDescent="0.3">
      <c r="B179" s="58" t="s">
        <v>37</v>
      </c>
      <c r="C179" s="25" t="s">
        <v>47</v>
      </c>
      <c r="D179" s="42" t="s">
        <v>65</v>
      </c>
      <c r="E179" s="93"/>
      <c r="F179" s="93"/>
      <c r="G179" s="40" t="s">
        <v>19</v>
      </c>
      <c r="H179" s="41" t="s">
        <v>68</v>
      </c>
      <c r="I179" s="41" t="s">
        <v>69</v>
      </c>
      <c r="J179" s="149" t="s">
        <v>151</v>
      </c>
      <c r="K179" s="41" t="s">
        <v>70</v>
      </c>
      <c r="L179" s="17" t="s">
        <v>71</v>
      </c>
      <c r="M179" s="14" t="s">
        <v>455</v>
      </c>
      <c r="N179" s="14" t="s">
        <v>456</v>
      </c>
    </row>
    <row r="180" spans="2:14" s="31" customFormat="1" ht="15.75" thickTop="1" x14ac:dyDescent="0.25">
      <c r="B180" s="48" t="s">
        <v>376</v>
      </c>
      <c r="C180" s="49">
        <v>1</v>
      </c>
      <c r="D180" s="50">
        <v>1.47</v>
      </c>
      <c r="E180" s="34"/>
      <c r="F180" s="34"/>
      <c r="G180" s="39" t="str">
        <f>B180</f>
        <v>GS1P3 SA1-3</v>
      </c>
      <c r="H180" s="101">
        <f>MIN(D180:D182)</f>
        <v>1.47</v>
      </c>
      <c r="I180" s="101">
        <f>MAX(D180:D182)</f>
        <v>1.48</v>
      </c>
      <c r="J180" s="101">
        <f>AVERAGE(D180:D182)</f>
        <v>1.4733333333333334</v>
      </c>
      <c r="K180" s="101">
        <f>I180-H180</f>
        <v>1.0000000000000009E-2</v>
      </c>
      <c r="L180" s="97">
        <f>_xlfn.STDEV.P(D180:D182)</f>
        <v>4.7140452079103209E-3</v>
      </c>
      <c r="N180" s="31" t="s">
        <v>457</v>
      </c>
    </row>
    <row r="181" spans="2:14" s="31" customFormat="1" x14ac:dyDescent="0.25">
      <c r="B181" s="48" t="s">
        <v>376</v>
      </c>
      <c r="C181" s="49">
        <v>2</v>
      </c>
      <c r="D181" s="50">
        <v>1.48</v>
      </c>
      <c r="E181" s="34"/>
      <c r="F181" s="34"/>
      <c r="G181" s="37" t="str">
        <f>B183</f>
        <v>GS1P3 SA2 -2</v>
      </c>
      <c r="H181" s="73">
        <f>MIN(D183:D186)</f>
        <v>1.38</v>
      </c>
      <c r="I181" s="73">
        <f>MAX(D183:D186)</f>
        <v>1.46</v>
      </c>
      <c r="J181" s="73">
        <f>AVERAGE(D183:D186)</f>
        <v>1.4212499999999999</v>
      </c>
      <c r="K181" s="73">
        <f>I181-H181</f>
        <v>8.0000000000000071E-2</v>
      </c>
      <c r="L181" s="98">
        <f>_xlfn.STDEV.P(D183:D186)</f>
        <v>3.8790301622957261E-2</v>
      </c>
      <c r="N181" s="31" t="s">
        <v>457</v>
      </c>
    </row>
    <row r="182" spans="2:14" s="31" customFormat="1" x14ac:dyDescent="0.25">
      <c r="B182" s="51" t="s">
        <v>376</v>
      </c>
      <c r="C182" s="52">
        <v>3</v>
      </c>
      <c r="D182" s="53">
        <v>1.47</v>
      </c>
      <c r="E182" s="34"/>
      <c r="F182" s="34"/>
      <c r="G182" s="37" t="str">
        <f>B187</f>
        <v>GS1P3 SA3-2</v>
      </c>
      <c r="H182" s="73">
        <f>MIN(D187:D190)</f>
        <v>1.43</v>
      </c>
      <c r="I182" s="73">
        <f>MAX(D187:D190)</f>
        <v>1.4350000000000001</v>
      </c>
      <c r="J182" s="73">
        <f>AVERAGE(D187:D190)</f>
        <v>1.4325000000000001</v>
      </c>
      <c r="K182" s="73">
        <f>I182-H182</f>
        <v>5.0000000000001155E-3</v>
      </c>
      <c r="L182" s="98">
        <f>_xlfn.STDEV.P(D187:D190)</f>
        <v>2.5000000000000577E-3</v>
      </c>
      <c r="N182" s="31" t="s">
        <v>457</v>
      </c>
    </row>
    <row r="183" spans="2:14" s="31" customFormat="1" x14ac:dyDescent="0.25">
      <c r="B183" s="48" t="s">
        <v>377</v>
      </c>
      <c r="C183" s="54">
        <v>1</v>
      </c>
      <c r="D183" s="50">
        <v>1.385</v>
      </c>
      <c r="E183" s="34"/>
      <c r="F183" s="34"/>
      <c r="G183" s="37" t="str">
        <f>B191</f>
        <v>GS1P3 SA4-2</v>
      </c>
      <c r="H183" s="73">
        <f>MIN(D191:D194)</f>
        <v>1.425</v>
      </c>
      <c r="I183" s="73">
        <f>MAX(D191:D194)</f>
        <v>1.43</v>
      </c>
      <c r="J183" s="73">
        <f>AVERAGE(D191:D194)</f>
        <v>1.42625</v>
      </c>
      <c r="K183" s="73">
        <f>I183-H183</f>
        <v>4.9999999999998934E-3</v>
      </c>
      <c r="L183" s="98">
        <f>_xlfn.STDEV.P(D191:D194)</f>
        <v>2.1650635094610507E-3</v>
      </c>
      <c r="N183" s="31" t="s">
        <v>457</v>
      </c>
    </row>
    <row r="184" spans="2:14" s="31" customFormat="1" ht="15.75" thickBot="1" x14ac:dyDescent="0.3">
      <c r="B184" s="48" t="s">
        <v>377</v>
      </c>
      <c r="C184" s="54">
        <v>2</v>
      </c>
      <c r="D184" s="50">
        <v>1.46</v>
      </c>
      <c r="E184" s="34"/>
      <c r="F184" s="34"/>
      <c r="G184" s="38" t="str">
        <f>B196</f>
        <v>GS1P3 SA5-2</v>
      </c>
      <c r="H184" s="99">
        <f>MIN(D195:D198)</f>
        <v>1.425</v>
      </c>
      <c r="I184" s="99">
        <f>MAX(D195:D198)</f>
        <v>1.44</v>
      </c>
      <c r="J184" s="99">
        <f>AVERAGE(D195:D198)</f>
        <v>1.4312499999999999</v>
      </c>
      <c r="K184" s="99">
        <f>I184-H184</f>
        <v>1.4999999999999902E-2</v>
      </c>
      <c r="L184" s="100">
        <f>_xlfn.STDEV.P(D195:D198)</f>
        <v>5.4486236794258147E-3</v>
      </c>
      <c r="N184" s="31" t="s">
        <v>457</v>
      </c>
    </row>
    <row r="185" spans="2:14" s="31" customFormat="1" ht="14.25" x14ac:dyDescent="0.2">
      <c r="B185" s="48" t="s">
        <v>377</v>
      </c>
      <c r="C185" s="54">
        <v>3</v>
      </c>
      <c r="D185" s="50">
        <v>1.46</v>
      </c>
      <c r="E185" s="34"/>
      <c r="F185" s="34"/>
      <c r="G185" s="36" t="s">
        <v>458</v>
      </c>
      <c r="H185" s="34" t="s">
        <v>459</v>
      </c>
      <c r="I185" s="34" t="s">
        <v>460</v>
      </c>
      <c r="J185" s="34"/>
      <c r="K185" s="34">
        <v>40</v>
      </c>
    </row>
    <row r="186" spans="2:14" s="31" customFormat="1" ht="15.75" x14ac:dyDescent="0.25">
      <c r="B186" s="51" t="s">
        <v>377</v>
      </c>
      <c r="C186" s="303">
        <v>4</v>
      </c>
      <c r="D186" s="53">
        <v>1.38</v>
      </c>
      <c r="E186" s="34"/>
      <c r="F186" s="34"/>
      <c r="G186" s="36"/>
      <c r="H186" s="34"/>
      <c r="I186" s="34"/>
      <c r="J186" s="34"/>
      <c r="K186" s="34"/>
    </row>
    <row r="187" spans="2:14" s="31" customFormat="1" ht="14.25" x14ac:dyDescent="0.2">
      <c r="B187" s="48" t="s">
        <v>378</v>
      </c>
      <c r="C187" s="54">
        <v>1</v>
      </c>
      <c r="D187" s="50">
        <v>1.43</v>
      </c>
      <c r="E187" s="34"/>
      <c r="F187" s="34"/>
      <c r="G187" s="36"/>
      <c r="H187" s="34"/>
      <c r="I187" s="34"/>
      <c r="J187" s="34"/>
      <c r="K187" s="34"/>
    </row>
    <row r="188" spans="2:14" s="31" customFormat="1" ht="14.25" x14ac:dyDescent="0.2">
      <c r="B188" s="48" t="s">
        <v>378</v>
      </c>
      <c r="C188" s="54">
        <v>2</v>
      </c>
      <c r="D188" s="50">
        <v>1.4350000000000001</v>
      </c>
      <c r="E188" s="34"/>
      <c r="F188" s="34"/>
    </row>
    <row r="189" spans="2:14" s="31" customFormat="1" ht="14.25" x14ac:dyDescent="0.2">
      <c r="B189" s="48" t="s">
        <v>378</v>
      </c>
      <c r="C189" s="54">
        <v>3</v>
      </c>
      <c r="D189" s="50">
        <v>1.4350000000000001</v>
      </c>
      <c r="E189" s="34"/>
      <c r="F189" s="34"/>
    </row>
    <row r="190" spans="2:14" s="31" customFormat="1" ht="15.75" x14ac:dyDescent="0.25">
      <c r="B190" s="51" t="s">
        <v>378</v>
      </c>
      <c r="C190" s="302">
        <v>4</v>
      </c>
      <c r="D190" s="53">
        <v>1.43</v>
      </c>
      <c r="E190" s="34"/>
      <c r="F190" s="34"/>
    </row>
    <row r="191" spans="2:14" s="31" customFormat="1" ht="14.25" x14ac:dyDescent="0.2">
      <c r="B191" s="48" t="s">
        <v>379</v>
      </c>
      <c r="C191" s="54">
        <v>1</v>
      </c>
      <c r="D191" s="50">
        <v>1.425</v>
      </c>
      <c r="E191" s="34"/>
      <c r="F191" s="34"/>
    </row>
    <row r="192" spans="2:14" s="31" customFormat="1" ht="14.25" x14ac:dyDescent="0.2">
      <c r="B192" s="48" t="s">
        <v>379</v>
      </c>
      <c r="C192" s="54">
        <v>2</v>
      </c>
      <c r="D192" s="50">
        <v>1.425</v>
      </c>
      <c r="E192" s="34"/>
      <c r="F192" s="34"/>
    </row>
    <row r="193" spans="1:6" s="31" customFormat="1" ht="14.25" x14ac:dyDescent="0.2">
      <c r="B193" s="48" t="s">
        <v>379</v>
      </c>
      <c r="C193" s="54">
        <v>3</v>
      </c>
      <c r="D193" s="50">
        <v>1.425</v>
      </c>
      <c r="E193" s="34"/>
      <c r="F193" s="34"/>
    </row>
    <row r="194" spans="1:6" s="31" customFormat="1" ht="15.75" x14ac:dyDescent="0.25">
      <c r="B194" s="51" t="s">
        <v>379</v>
      </c>
      <c r="C194" s="302">
        <v>4</v>
      </c>
      <c r="D194" s="53">
        <v>1.43</v>
      </c>
      <c r="E194" s="34"/>
      <c r="F194" s="34"/>
    </row>
    <row r="195" spans="1:6" s="31" customFormat="1" ht="14.25" x14ac:dyDescent="0.2">
      <c r="B195" s="48" t="s">
        <v>380</v>
      </c>
      <c r="C195" s="54">
        <v>1</v>
      </c>
      <c r="D195" s="50">
        <v>1.43</v>
      </c>
      <c r="E195" s="34"/>
      <c r="F195" s="34"/>
    </row>
    <row r="196" spans="1:6" s="31" customFormat="1" ht="14.25" x14ac:dyDescent="0.2">
      <c r="B196" s="48" t="s">
        <v>380</v>
      </c>
      <c r="C196" s="54">
        <v>2</v>
      </c>
      <c r="D196" s="50">
        <v>1.425</v>
      </c>
      <c r="E196" s="34"/>
      <c r="F196" s="34"/>
    </row>
    <row r="197" spans="1:6" s="31" customFormat="1" ht="14.25" x14ac:dyDescent="0.2">
      <c r="B197" s="48" t="s">
        <v>380</v>
      </c>
      <c r="C197" s="54">
        <v>3</v>
      </c>
      <c r="D197" s="50">
        <v>1.44</v>
      </c>
      <c r="E197" s="34"/>
      <c r="F197" s="34"/>
    </row>
    <row r="198" spans="1:6" s="31" customFormat="1" ht="16.5" thickBot="1" x14ac:dyDescent="0.3">
      <c r="B198" s="55" t="s">
        <v>380</v>
      </c>
      <c r="C198" s="304">
        <v>4</v>
      </c>
      <c r="D198" s="57">
        <v>1.43</v>
      </c>
      <c r="E198" s="34"/>
      <c r="F198" s="34"/>
    </row>
    <row r="199" spans="1:6" s="31" customFormat="1" ht="14.25" x14ac:dyDescent="0.2">
      <c r="A199" s="34"/>
      <c r="B199" s="34"/>
      <c r="C199" s="34"/>
      <c r="D199" s="34"/>
      <c r="E199" s="34"/>
      <c r="F199" s="34"/>
    </row>
    <row r="200" spans="1:6" s="31" customFormat="1" ht="14.25" x14ac:dyDescent="0.2">
      <c r="A200" s="34"/>
      <c r="E200" s="34"/>
      <c r="F200" s="34"/>
    </row>
    <row r="201" spans="1:6" s="31" customFormat="1" ht="14.25" x14ac:dyDescent="0.2">
      <c r="A201" s="34"/>
      <c r="B201" s="497" t="s">
        <v>347</v>
      </c>
      <c r="C201" s="497"/>
      <c r="D201" s="497"/>
      <c r="E201" s="34"/>
      <c r="F201" s="34"/>
    </row>
    <row r="202" spans="1:6" s="31" customFormat="1" ht="14.25" x14ac:dyDescent="0.2">
      <c r="A202" s="34"/>
      <c r="B202" s="307" t="s">
        <v>348</v>
      </c>
      <c r="C202" s="307" t="s">
        <v>351</v>
      </c>
      <c r="D202" s="307" t="s">
        <v>352</v>
      </c>
      <c r="E202" s="34"/>
      <c r="F202" s="34"/>
    </row>
    <row r="203" spans="1:6" s="31" customFormat="1" ht="14.25" x14ac:dyDescent="0.2">
      <c r="A203" s="34"/>
      <c r="B203" s="305" t="s">
        <v>349</v>
      </c>
      <c r="C203" s="305">
        <v>3</v>
      </c>
      <c r="D203" s="306" t="s">
        <v>353</v>
      </c>
      <c r="E203" s="34"/>
      <c r="F203" s="34"/>
    </row>
    <row r="204" spans="1:6" s="31" customFormat="1" ht="14.25" x14ac:dyDescent="0.2">
      <c r="A204" s="34"/>
      <c r="B204" s="305" t="s">
        <v>297</v>
      </c>
      <c r="C204" s="305">
        <v>4</v>
      </c>
      <c r="D204" s="306" t="s">
        <v>355</v>
      </c>
      <c r="E204" s="34"/>
      <c r="F204" s="34"/>
    </row>
    <row r="205" spans="1:6" s="31" customFormat="1" ht="14.25" x14ac:dyDescent="0.2">
      <c r="A205" s="34"/>
      <c r="B205" s="305" t="s">
        <v>350</v>
      </c>
      <c r="C205" s="305">
        <v>4</v>
      </c>
      <c r="D205" s="306" t="s">
        <v>353</v>
      </c>
      <c r="E205" s="34"/>
      <c r="F205" s="34"/>
    </row>
    <row r="206" spans="1:6" s="31" customFormat="1" ht="14.25" x14ac:dyDescent="0.2">
      <c r="A206" s="34"/>
      <c r="B206" s="305" t="s">
        <v>354</v>
      </c>
      <c r="C206" s="305">
        <v>4</v>
      </c>
      <c r="D206" s="306" t="s">
        <v>355</v>
      </c>
      <c r="E206" s="34"/>
      <c r="F206" s="34"/>
    </row>
    <row r="207" spans="1:6" s="31" customFormat="1" ht="14.25" x14ac:dyDescent="0.2">
      <c r="A207" s="34"/>
      <c r="B207" s="305" t="s">
        <v>298</v>
      </c>
      <c r="C207" s="305">
        <v>4</v>
      </c>
      <c r="D207" s="306" t="s">
        <v>353</v>
      </c>
      <c r="E207" s="34"/>
    </row>
    <row r="208" spans="1:6" s="31" customFormat="1" ht="14.25" x14ac:dyDescent="0.2">
      <c r="A208" s="34"/>
      <c r="B208" s="234"/>
      <c r="C208" s="234"/>
      <c r="D208" s="315"/>
      <c r="E208" s="34"/>
    </row>
    <row r="209" spans="1:13" s="31" customFormat="1" ht="14.25" x14ac:dyDescent="0.2">
      <c r="A209" s="34"/>
      <c r="B209" s="234"/>
      <c r="C209" s="234"/>
      <c r="D209" s="315"/>
      <c r="E209" s="34"/>
    </row>
    <row r="210" spans="1:13" s="31" customFormat="1" ht="14.25" x14ac:dyDescent="0.2">
      <c r="A210" s="34"/>
      <c r="B210" s="234"/>
      <c r="C210" s="234"/>
      <c r="D210" s="315"/>
      <c r="E210" s="34"/>
    </row>
    <row r="211" spans="1:13" ht="15.75" thickBot="1" x14ac:dyDescent="0.25">
      <c r="E211" s="22"/>
    </row>
    <row r="212" spans="1:13" ht="20.25" thickBot="1" x14ac:dyDescent="0.35">
      <c r="B212" s="485" t="s">
        <v>201</v>
      </c>
      <c r="C212" s="486"/>
      <c r="D212" s="487"/>
      <c r="E212" s="22"/>
    </row>
    <row r="213" spans="1:13" ht="17.25" thickBot="1" x14ac:dyDescent="0.3">
      <c r="B213" s="294" t="s">
        <v>323</v>
      </c>
      <c r="C213" s="298" t="s">
        <v>47</v>
      </c>
      <c r="D213" s="294" t="s">
        <v>65</v>
      </c>
      <c r="E213" s="93"/>
      <c r="F213" s="40" t="s">
        <v>19</v>
      </c>
      <c r="G213" s="41" t="s">
        <v>68</v>
      </c>
      <c r="H213" s="41" t="s">
        <v>69</v>
      </c>
      <c r="I213" s="149" t="s">
        <v>151</v>
      </c>
      <c r="J213" s="41" t="s">
        <v>70</v>
      </c>
      <c r="K213" s="17" t="s">
        <v>71</v>
      </c>
      <c r="L213" s="14" t="s">
        <v>455</v>
      </c>
      <c r="M213" s="14" t="s">
        <v>456</v>
      </c>
    </row>
    <row r="214" spans="1:13" s="31" customFormat="1" x14ac:dyDescent="0.25">
      <c r="B214" s="230" t="s">
        <v>372</v>
      </c>
      <c r="C214" s="231">
        <v>1</v>
      </c>
      <c r="D214" s="232">
        <v>1.37</v>
      </c>
      <c r="E214" s="34"/>
      <c r="F214" s="39" t="str">
        <f>B216</f>
        <v>GS1P3 SPWR-2</v>
      </c>
      <c r="G214" s="101">
        <f>MIN(D214:D219)</f>
        <v>1.365</v>
      </c>
      <c r="H214" s="101">
        <f>MAX(D214:D219)</f>
        <v>1.39</v>
      </c>
      <c r="I214" s="101">
        <f>AVERAGE(D214:D219)</f>
        <v>1.3708333333333333</v>
      </c>
      <c r="J214" s="101">
        <f>H214-G214</f>
        <v>2.4999999999999911E-2</v>
      </c>
      <c r="K214" s="97">
        <f>_xlfn.STDEV.P(D214:D219)</f>
        <v>8.8584548439455055E-3</v>
      </c>
      <c r="M214" s="31" t="s">
        <v>457</v>
      </c>
    </row>
    <row r="215" spans="1:13" s="31" customFormat="1" x14ac:dyDescent="0.25">
      <c r="B215" s="43" t="s">
        <v>372</v>
      </c>
      <c r="C215" s="49">
        <v>2</v>
      </c>
      <c r="D215" s="44">
        <v>1.37</v>
      </c>
      <c r="E215" s="34"/>
      <c r="F215" s="37" t="str">
        <f>B221</f>
        <v>GS1P3 sPWR-2</v>
      </c>
      <c r="G215" s="73">
        <f>MIN(D220:D222)</f>
        <v>1.43</v>
      </c>
      <c r="H215" s="73">
        <f>MAX(D220:D222)</f>
        <v>1.4850000000000001</v>
      </c>
      <c r="I215" s="73">
        <f>AVERAGE(D220:D222)</f>
        <v>1.4583333333333333</v>
      </c>
      <c r="J215" s="73">
        <f>H215-G215</f>
        <v>5.500000000000016E-2</v>
      </c>
      <c r="K215" s="98">
        <f>_xlfn.STDEV.P(D220:D222)</f>
        <v>2.2484562605386799E-2</v>
      </c>
      <c r="M215" s="31" t="s">
        <v>457</v>
      </c>
    </row>
    <row r="216" spans="1:13" s="31" customFormat="1" x14ac:dyDescent="0.25">
      <c r="B216" s="43" t="s">
        <v>372</v>
      </c>
      <c r="C216" s="49">
        <v>3</v>
      </c>
      <c r="D216" s="44">
        <v>1.39</v>
      </c>
      <c r="E216" s="34"/>
      <c r="F216" s="37" t="str">
        <f>B230</f>
        <v>GS1P3 LPWR-2</v>
      </c>
      <c r="G216" s="73">
        <f>MIN(D223:D228)</f>
        <v>1.365</v>
      </c>
      <c r="H216" s="73">
        <f>MAX(D223:D228)</f>
        <v>1.38</v>
      </c>
      <c r="I216" s="73">
        <f>AVERAGE(D223:D228)</f>
        <v>1.3733333333333333</v>
      </c>
      <c r="J216" s="73">
        <f>H216-G216</f>
        <v>1.4999999999999902E-2</v>
      </c>
      <c r="K216" s="98">
        <f>_xlfn.STDEV.P(D223:D228)</f>
        <v>5.5277079839256048E-3</v>
      </c>
      <c r="M216" s="31" t="s">
        <v>457</v>
      </c>
    </row>
    <row r="217" spans="1:13" s="31" customFormat="1" ht="15.75" thickBot="1" x14ac:dyDescent="0.3">
      <c r="B217" s="43" t="s">
        <v>372</v>
      </c>
      <c r="C217" s="49">
        <v>4</v>
      </c>
      <c r="D217" s="44">
        <v>1.365</v>
      </c>
      <c r="E217" s="34"/>
      <c r="F217" s="38" t="str">
        <f>B230</f>
        <v>GS1P3 LPWR-2</v>
      </c>
      <c r="G217" s="99">
        <f>MIN(D229:D232)</f>
        <v>1.405</v>
      </c>
      <c r="H217" s="99">
        <f>MAX(D229:D232)</f>
        <v>1.47</v>
      </c>
      <c r="I217" s="99">
        <f>AVERAGE(D229:D232)</f>
        <v>1.4350000000000001</v>
      </c>
      <c r="J217" s="99">
        <f>H217-G217</f>
        <v>6.4999999999999947E-2</v>
      </c>
      <c r="K217" s="100">
        <f>_xlfn.STDEV.P(D229:D232)</f>
        <v>3.0207614933986399E-2</v>
      </c>
      <c r="M217" s="31" t="s">
        <v>457</v>
      </c>
    </row>
    <row r="218" spans="1:13" s="31" customFormat="1" x14ac:dyDescent="0.25">
      <c r="B218" s="43" t="s">
        <v>372</v>
      </c>
      <c r="C218" s="49">
        <v>5</v>
      </c>
      <c r="D218" s="44">
        <v>1.365</v>
      </c>
      <c r="E218" s="34"/>
      <c r="F218" s="36" t="s">
        <v>458</v>
      </c>
      <c r="G218" s="34" t="s">
        <v>459</v>
      </c>
      <c r="H218" s="34" t="s">
        <v>460</v>
      </c>
      <c r="I218" s="34"/>
      <c r="J218" s="34">
        <v>40</v>
      </c>
      <c r="L218" s="95"/>
    </row>
    <row r="219" spans="1:13" s="31" customFormat="1" x14ac:dyDescent="0.25">
      <c r="B219" s="45" t="s">
        <v>372</v>
      </c>
      <c r="C219" s="52">
        <v>6</v>
      </c>
      <c r="D219" s="46">
        <v>1.365</v>
      </c>
      <c r="E219" s="34"/>
      <c r="G219" s="94"/>
      <c r="H219" s="30"/>
      <c r="I219" s="95"/>
      <c r="J219" s="95"/>
      <c r="K219" s="95"/>
      <c r="L219" s="95"/>
    </row>
    <row r="220" spans="1:13" s="31" customFormat="1" x14ac:dyDescent="0.25">
      <c r="B220" s="43" t="s">
        <v>373</v>
      </c>
      <c r="C220" s="49">
        <v>7</v>
      </c>
      <c r="D220" s="44">
        <v>1.46</v>
      </c>
      <c r="E220" s="34"/>
      <c r="G220" s="94"/>
      <c r="H220" s="30"/>
      <c r="I220" s="95"/>
      <c r="J220" s="95"/>
      <c r="K220" s="95"/>
      <c r="L220" s="95"/>
    </row>
    <row r="221" spans="1:13" s="31" customFormat="1" ht="14.25" x14ac:dyDescent="0.2">
      <c r="B221" s="43" t="s">
        <v>373</v>
      </c>
      <c r="C221" s="49">
        <v>8</v>
      </c>
      <c r="D221" s="44">
        <v>1.4850000000000001</v>
      </c>
      <c r="E221" s="34"/>
    </row>
    <row r="222" spans="1:13" s="31" customFormat="1" ht="14.25" x14ac:dyDescent="0.2">
      <c r="B222" s="51" t="s">
        <v>373</v>
      </c>
      <c r="C222" s="52">
        <v>9</v>
      </c>
      <c r="D222" s="46">
        <v>1.43</v>
      </c>
      <c r="E222" s="34"/>
    </row>
    <row r="223" spans="1:13" s="31" customFormat="1" ht="14.25" x14ac:dyDescent="0.2">
      <c r="B223" s="43" t="s">
        <v>374</v>
      </c>
      <c r="C223" s="49">
        <v>10</v>
      </c>
      <c r="D223" s="44">
        <v>1.38</v>
      </c>
      <c r="E223" s="34"/>
    </row>
    <row r="224" spans="1:13" s="31" customFormat="1" ht="14.25" x14ac:dyDescent="0.2">
      <c r="B224" s="43" t="s">
        <v>374</v>
      </c>
      <c r="C224" s="49">
        <v>11</v>
      </c>
      <c r="D224" s="44">
        <v>1.365</v>
      </c>
      <c r="E224" s="34"/>
    </row>
    <row r="225" spans="2:12" s="31" customFormat="1" ht="14.25" x14ac:dyDescent="0.2">
      <c r="B225" s="43" t="s">
        <v>374</v>
      </c>
      <c r="C225" s="49">
        <v>12</v>
      </c>
      <c r="D225" s="44">
        <v>1.375</v>
      </c>
    </row>
    <row r="226" spans="2:12" s="31" customFormat="1" ht="14.25" x14ac:dyDescent="0.2">
      <c r="B226" s="43" t="s">
        <v>374</v>
      </c>
      <c r="C226" s="49">
        <v>13</v>
      </c>
      <c r="D226" s="44">
        <v>1.38</v>
      </c>
    </row>
    <row r="227" spans="2:12" s="31" customFormat="1" ht="14.25" x14ac:dyDescent="0.2">
      <c r="B227" s="43" t="s">
        <v>374</v>
      </c>
      <c r="C227" s="49">
        <v>14</v>
      </c>
      <c r="D227" s="44">
        <v>1.37</v>
      </c>
    </row>
    <row r="228" spans="2:12" s="31" customFormat="1" ht="14.25" x14ac:dyDescent="0.2">
      <c r="B228" s="51" t="s">
        <v>374</v>
      </c>
      <c r="C228" s="52">
        <v>15</v>
      </c>
      <c r="D228" s="46">
        <v>1.37</v>
      </c>
    </row>
    <row r="229" spans="2:12" s="31" customFormat="1" ht="14.25" x14ac:dyDescent="0.2">
      <c r="B229" s="48" t="s">
        <v>375</v>
      </c>
      <c r="C229" s="49">
        <v>16</v>
      </c>
      <c r="D229" s="44">
        <v>1.405</v>
      </c>
    </row>
    <row r="230" spans="2:12" s="31" customFormat="1" ht="14.25" x14ac:dyDescent="0.2">
      <c r="B230" s="48" t="s">
        <v>375</v>
      </c>
      <c r="C230" s="49">
        <v>17</v>
      </c>
      <c r="D230" s="44">
        <v>1.47</v>
      </c>
    </row>
    <row r="231" spans="2:12" s="31" customFormat="1" ht="14.25" x14ac:dyDescent="0.2">
      <c r="B231" s="48" t="s">
        <v>375</v>
      </c>
      <c r="C231" s="49">
        <v>18</v>
      </c>
      <c r="D231" s="44">
        <v>1.46</v>
      </c>
    </row>
    <row r="232" spans="2:12" s="31" customFormat="1" thickBot="1" x14ac:dyDescent="0.25">
      <c r="B232" s="55" t="s">
        <v>375</v>
      </c>
      <c r="C232" s="56">
        <v>19</v>
      </c>
      <c r="D232" s="47">
        <v>1.405</v>
      </c>
    </row>
    <row r="233" spans="2:12" s="31" customFormat="1" x14ac:dyDescent="0.2">
      <c r="B233" s="34"/>
      <c r="C233" s="34"/>
      <c r="D233" s="34"/>
      <c r="G233" s="14"/>
      <c r="H233" s="14"/>
      <c r="I233" s="14"/>
      <c r="J233" s="14"/>
      <c r="K233" s="14"/>
      <c r="L233" s="14"/>
    </row>
    <row r="234" spans="2:12" s="31" customFormat="1" x14ac:dyDescent="0.2">
      <c r="B234" s="34"/>
      <c r="C234" s="34"/>
      <c r="D234" s="34"/>
      <c r="G234" s="14"/>
      <c r="H234" s="14"/>
      <c r="I234" s="14"/>
      <c r="J234" s="14"/>
      <c r="K234" s="14"/>
      <c r="L234" s="14"/>
    </row>
    <row r="235" spans="2:12" s="31" customFormat="1" x14ac:dyDescent="0.2">
      <c r="B235" s="34"/>
      <c r="C235" s="34"/>
      <c r="D235" s="34"/>
      <c r="G235" s="14"/>
      <c r="H235" s="14"/>
      <c r="I235" s="14"/>
      <c r="J235" s="14"/>
      <c r="K235" s="14"/>
      <c r="L235" s="14"/>
    </row>
    <row r="236" spans="2:12" x14ac:dyDescent="0.2">
      <c r="B236" s="34"/>
      <c r="C236" s="34"/>
      <c r="D236" s="34"/>
    </row>
    <row r="237" spans="2:12" x14ac:dyDescent="0.2">
      <c r="B237" s="34"/>
      <c r="C237" s="34"/>
      <c r="D237" s="34"/>
    </row>
    <row r="238" spans="2:12" x14ac:dyDescent="0.2">
      <c r="B238" s="34"/>
      <c r="C238" s="34"/>
      <c r="D238" s="34"/>
    </row>
    <row r="239" spans="2:12" x14ac:dyDescent="0.2">
      <c r="B239" s="34"/>
      <c r="C239" s="34"/>
      <c r="D239" s="34"/>
    </row>
    <row r="240" spans="2:12" ht="15.75" x14ac:dyDescent="0.25">
      <c r="B240" s="34"/>
      <c r="C240"/>
      <c r="D240"/>
      <c r="E240"/>
    </row>
    <row r="241" spans="2:4" x14ac:dyDescent="0.2">
      <c r="B241" s="34"/>
      <c r="C241" s="34"/>
      <c r="D241" s="34"/>
    </row>
    <row r="242" spans="2:4" x14ac:dyDescent="0.2">
      <c r="B242" s="34"/>
      <c r="C242" s="34"/>
      <c r="D242" s="34"/>
    </row>
    <row r="243" spans="2:4" x14ac:dyDescent="0.2">
      <c r="B243" s="34"/>
      <c r="C243" s="34"/>
      <c r="D243" s="34"/>
    </row>
    <row r="244" spans="2:4" x14ac:dyDescent="0.2">
      <c r="B244" s="34"/>
      <c r="C244" s="34"/>
      <c r="D244" s="34"/>
    </row>
    <row r="245" spans="2:4" x14ac:dyDescent="0.2">
      <c r="B245" s="34"/>
      <c r="C245" s="34"/>
      <c r="D245" s="34"/>
    </row>
  </sheetData>
  <mergeCells count="42">
    <mergeCell ref="D18:E18"/>
    <mergeCell ref="C2:G2"/>
    <mergeCell ref="C3:G3"/>
    <mergeCell ref="C8:E8"/>
    <mergeCell ref="C9:D9"/>
    <mergeCell ref="C10:D10"/>
    <mergeCell ref="C11:D11"/>
    <mergeCell ref="C12:D12"/>
    <mergeCell ref="C13:D13"/>
    <mergeCell ref="C14:D14"/>
    <mergeCell ref="C15:D15"/>
    <mergeCell ref="C16:D16"/>
    <mergeCell ref="D30:E30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L86:Q86"/>
    <mergeCell ref="D31:E31"/>
    <mergeCell ref="D32:E32"/>
    <mergeCell ref="D33:E33"/>
    <mergeCell ref="D34:E34"/>
    <mergeCell ref="D35:E35"/>
    <mergeCell ref="D36:E36"/>
    <mergeCell ref="C37:E37"/>
    <mergeCell ref="C38:E38"/>
    <mergeCell ref="B40:C40"/>
    <mergeCell ref="B63:D63"/>
    <mergeCell ref="B86:E86"/>
    <mergeCell ref="L87:L88"/>
    <mergeCell ref="M87:Q87"/>
    <mergeCell ref="B114:C114"/>
    <mergeCell ref="B178:D178"/>
    <mergeCell ref="B212:D212"/>
    <mergeCell ref="B201:D20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V245"/>
  <sheetViews>
    <sheetView topLeftCell="A112" zoomScale="60" zoomScaleNormal="60" workbookViewId="0">
      <selection activeCell="D117" sqref="D117:I117"/>
    </sheetView>
  </sheetViews>
  <sheetFormatPr baseColWidth="10" defaultColWidth="10.875" defaultRowHeight="15" x14ac:dyDescent="0.2"/>
  <cols>
    <col min="1" max="1" width="3" style="14" customWidth="1"/>
    <col min="2" max="2" width="17.5" style="14" customWidth="1"/>
    <col min="3" max="3" width="31.25" style="14" bestFit="1" customWidth="1"/>
    <col min="4" max="4" width="27.375" style="14" customWidth="1"/>
    <col min="5" max="5" width="23.5" style="14" customWidth="1"/>
    <col min="6" max="6" width="18.625" style="14" customWidth="1"/>
    <col min="7" max="7" width="15.875" style="14" customWidth="1"/>
    <col min="8" max="8" width="14.625" style="14" customWidth="1"/>
    <col min="9" max="9" width="13.5" style="14" customWidth="1"/>
    <col min="10" max="10" width="9.125" style="14" customWidth="1"/>
    <col min="11" max="11" width="10.875" style="14"/>
    <col min="12" max="12" width="13.75" style="14" customWidth="1"/>
    <col min="13" max="17" width="6" style="14" bestFit="1" customWidth="1"/>
    <col min="18" max="22" width="5.375" style="14" customWidth="1"/>
    <col min="23" max="16384" width="10.875" style="14"/>
  </cols>
  <sheetData>
    <row r="1" spans="3:12" ht="15.75" thickBot="1" x14ac:dyDescent="0.25"/>
    <row r="2" spans="3:12" s="61" customFormat="1" ht="26.25" x14ac:dyDescent="0.35">
      <c r="C2" s="498" t="s">
        <v>0</v>
      </c>
      <c r="D2" s="499"/>
      <c r="E2" s="499"/>
      <c r="F2" s="499"/>
      <c r="G2" s="500"/>
    </row>
    <row r="3" spans="3:12" ht="24" thickBot="1" x14ac:dyDescent="0.4">
      <c r="C3" s="511" t="s">
        <v>168</v>
      </c>
      <c r="D3" s="512"/>
      <c r="E3" s="512"/>
      <c r="F3" s="512"/>
      <c r="G3" s="513"/>
      <c r="L3" s="3"/>
    </row>
    <row r="4" spans="3:12" ht="15.75" thickBot="1" x14ac:dyDescent="0.25"/>
    <row r="5" spans="3:12" ht="27" thickBot="1" x14ac:dyDescent="0.4">
      <c r="C5" s="70" t="s">
        <v>2</v>
      </c>
      <c r="D5" s="279">
        <f>'Parts SN'!C5</f>
        <v>4931</v>
      </c>
      <c r="E5" s="62"/>
    </row>
    <row r="6" spans="3:12" ht="27" thickBot="1" x14ac:dyDescent="0.4">
      <c r="C6" s="70" t="s">
        <v>26</v>
      </c>
      <c r="D6" s="300" t="str">
        <f>'Parts SN'!D20</f>
        <v>PB1</v>
      </c>
      <c r="E6" s="62"/>
    </row>
    <row r="7" spans="3:12" ht="15.75" thickBot="1" x14ac:dyDescent="0.25"/>
    <row r="8" spans="3:12" ht="24" thickBot="1" x14ac:dyDescent="0.4">
      <c r="C8" s="505" t="s">
        <v>258</v>
      </c>
      <c r="D8" s="506"/>
      <c r="E8" s="507"/>
    </row>
    <row r="9" spans="3:12" ht="15.75" x14ac:dyDescent="0.25">
      <c r="C9" s="470" t="s">
        <v>260</v>
      </c>
      <c r="D9" s="471"/>
      <c r="E9" s="199"/>
    </row>
    <row r="10" spans="3:12" ht="15.75" x14ac:dyDescent="0.25">
      <c r="C10" s="476" t="s">
        <v>261</v>
      </c>
      <c r="D10" s="469"/>
      <c r="E10" s="200"/>
    </row>
    <row r="11" spans="3:12" ht="15.75" x14ac:dyDescent="0.25">
      <c r="C11" s="476" t="s">
        <v>262</v>
      </c>
      <c r="D11" s="469"/>
      <c r="E11" s="200"/>
    </row>
    <row r="12" spans="3:12" ht="15.75" x14ac:dyDescent="0.25">
      <c r="C12" s="476" t="s">
        <v>263</v>
      </c>
      <c r="D12" s="469"/>
      <c r="E12" s="200"/>
    </row>
    <row r="13" spans="3:12" ht="15.75" x14ac:dyDescent="0.25">
      <c r="C13" s="476" t="s">
        <v>264</v>
      </c>
      <c r="D13" s="469"/>
      <c r="E13" s="200"/>
    </row>
    <row r="14" spans="3:12" ht="15.75" x14ac:dyDescent="0.25">
      <c r="C14" s="476" t="s">
        <v>265</v>
      </c>
      <c r="D14" s="469"/>
      <c r="E14" s="200"/>
    </row>
    <row r="15" spans="3:12" ht="15.75" x14ac:dyDescent="0.25">
      <c r="C15" s="476" t="s">
        <v>266</v>
      </c>
      <c r="D15" s="469"/>
      <c r="E15" s="200"/>
    </row>
    <row r="16" spans="3:12" ht="16.5" thickBot="1" x14ac:dyDescent="0.3">
      <c r="C16" s="508" t="s">
        <v>267</v>
      </c>
      <c r="D16" s="509"/>
      <c r="E16" s="201"/>
    </row>
    <row r="17" spans="2:15" ht="20.25" thickBot="1" x14ac:dyDescent="0.35">
      <c r="B17" s="63"/>
    </row>
    <row r="18" spans="2:15" ht="17.25" thickBot="1" x14ac:dyDescent="0.3">
      <c r="B18" s="58" t="s">
        <v>37</v>
      </c>
      <c r="C18" s="25" t="s">
        <v>38</v>
      </c>
      <c r="D18" s="510" t="s">
        <v>36</v>
      </c>
      <c r="E18" s="510"/>
      <c r="F18" s="25" t="s">
        <v>33</v>
      </c>
      <c r="G18" s="25" t="s">
        <v>34</v>
      </c>
      <c r="H18" s="25" t="s">
        <v>35</v>
      </c>
      <c r="I18" s="87" t="s">
        <v>43</v>
      </c>
    </row>
    <row r="19" spans="2:15" ht="15.75" thickTop="1" x14ac:dyDescent="0.2">
      <c r="B19" s="48">
        <v>51</v>
      </c>
      <c r="C19" s="49" t="s">
        <v>51</v>
      </c>
      <c r="D19" s="472" t="s">
        <v>87</v>
      </c>
      <c r="E19" s="472"/>
      <c r="F19" s="156"/>
      <c r="G19" s="156"/>
      <c r="H19" s="312" t="s">
        <v>319</v>
      </c>
      <c r="I19" s="78" t="s">
        <v>39</v>
      </c>
      <c r="J19" s="31"/>
      <c r="K19" s="31"/>
      <c r="L19" s="31"/>
      <c r="M19" s="31"/>
    </row>
    <row r="20" spans="2:15" x14ac:dyDescent="0.2">
      <c r="B20" s="48">
        <v>51</v>
      </c>
      <c r="C20" s="49" t="s">
        <v>51</v>
      </c>
      <c r="D20" s="472" t="s">
        <v>75</v>
      </c>
      <c r="E20" s="472"/>
      <c r="F20" s="156"/>
      <c r="G20" s="156"/>
      <c r="H20" s="312" t="s">
        <v>319</v>
      </c>
      <c r="I20" s="78" t="s">
        <v>39</v>
      </c>
      <c r="J20" s="31"/>
      <c r="K20" s="31"/>
      <c r="L20" s="31"/>
      <c r="M20" s="31"/>
    </row>
    <row r="21" spans="2:15" x14ac:dyDescent="0.2">
      <c r="B21" s="48">
        <v>51</v>
      </c>
      <c r="C21" s="49" t="s">
        <v>51</v>
      </c>
      <c r="D21" s="472" t="s">
        <v>88</v>
      </c>
      <c r="E21" s="472"/>
      <c r="F21" s="156"/>
      <c r="G21" s="156"/>
      <c r="H21" s="312" t="s">
        <v>319</v>
      </c>
      <c r="I21" s="78" t="s">
        <v>39</v>
      </c>
      <c r="J21" s="31"/>
      <c r="K21" s="31"/>
      <c r="L21" s="31"/>
      <c r="M21" s="31"/>
    </row>
    <row r="22" spans="2:15" x14ac:dyDescent="0.2">
      <c r="B22" s="48">
        <v>51</v>
      </c>
      <c r="C22" s="49" t="s">
        <v>51</v>
      </c>
      <c r="D22" s="472" t="s">
        <v>84</v>
      </c>
      <c r="E22" s="472"/>
      <c r="F22" s="156"/>
      <c r="G22" s="156"/>
      <c r="H22" s="312" t="s">
        <v>319</v>
      </c>
      <c r="I22" s="78" t="s">
        <v>39</v>
      </c>
      <c r="J22" s="31"/>
      <c r="K22" s="31"/>
      <c r="L22" s="31"/>
      <c r="M22" s="31"/>
    </row>
    <row r="23" spans="2:15" x14ac:dyDescent="0.2">
      <c r="B23" s="48">
        <v>51</v>
      </c>
      <c r="C23" s="49" t="s">
        <v>51</v>
      </c>
      <c r="D23" s="472" t="s">
        <v>87</v>
      </c>
      <c r="E23" s="472"/>
      <c r="F23" s="156"/>
      <c r="G23" s="156"/>
      <c r="H23" s="312" t="s">
        <v>319</v>
      </c>
      <c r="I23" s="78" t="s">
        <v>39</v>
      </c>
      <c r="J23" s="31"/>
      <c r="K23" s="31"/>
      <c r="L23" s="31"/>
      <c r="M23" s="31"/>
    </row>
    <row r="24" spans="2:15" x14ac:dyDescent="0.2">
      <c r="B24" s="48">
        <v>51</v>
      </c>
      <c r="C24" s="49" t="s">
        <v>51</v>
      </c>
      <c r="D24" s="472" t="s">
        <v>75</v>
      </c>
      <c r="E24" s="472"/>
      <c r="F24" s="156"/>
      <c r="G24" s="156"/>
      <c r="H24" s="312" t="s">
        <v>319</v>
      </c>
      <c r="I24" s="78" t="s">
        <v>39</v>
      </c>
      <c r="J24" s="31"/>
      <c r="K24" s="31"/>
      <c r="L24" s="31"/>
      <c r="M24" s="31"/>
    </row>
    <row r="25" spans="2:15" x14ac:dyDescent="0.2">
      <c r="B25" s="51">
        <v>51</v>
      </c>
      <c r="C25" s="52" t="s">
        <v>51</v>
      </c>
      <c r="D25" s="488" t="s">
        <v>88</v>
      </c>
      <c r="E25" s="488"/>
      <c r="F25" s="157"/>
      <c r="G25" s="157"/>
      <c r="H25" s="313" t="s">
        <v>319</v>
      </c>
      <c r="I25" s="79" t="s">
        <v>39</v>
      </c>
      <c r="J25" s="31"/>
      <c r="K25" s="31"/>
      <c r="L25" s="31"/>
      <c r="M25" s="31"/>
    </row>
    <row r="26" spans="2:15" ht="15.75" x14ac:dyDescent="0.25">
      <c r="B26" s="48">
        <v>51</v>
      </c>
      <c r="C26" s="49" t="s">
        <v>51</v>
      </c>
      <c r="D26" s="472" t="s">
        <v>83</v>
      </c>
      <c r="E26" s="472"/>
      <c r="F26" s="156"/>
      <c r="G26" s="156"/>
      <c r="H26" s="312" t="s">
        <v>319</v>
      </c>
      <c r="I26" s="78" t="s">
        <v>40</v>
      </c>
      <c r="J26" s="31"/>
      <c r="K26" s="34"/>
      <c r="L26" s="202"/>
      <c r="M26" s="31"/>
    </row>
    <row r="27" spans="2:15" ht="15.75" x14ac:dyDescent="0.25">
      <c r="B27" s="171" t="s">
        <v>39</v>
      </c>
      <c r="C27" s="49" t="s">
        <v>107</v>
      </c>
      <c r="D27" s="472" t="s">
        <v>83</v>
      </c>
      <c r="E27" s="472"/>
      <c r="F27" s="156"/>
      <c r="G27" s="156"/>
      <c r="H27" s="312" t="s">
        <v>319</v>
      </c>
      <c r="I27" s="78" t="s">
        <v>41</v>
      </c>
      <c r="J27" s="31"/>
      <c r="K27" s="34"/>
      <c r="L27" s="202"/>
      <c r="M27" s="31"/>
    </row>
    <row r="28" spans="2:15" ht="15.75" x14ac:dyDescent="0.25">
      <c r="B28" s="171" t="s">
        <v>39</v>
      </c>
      <c r="C28" s="49" t="s">
        <v>107</v>
      </c>
      <c r="D28" s="472" t="s">
        <v>83</v>
      </c>
      <c r="E28" s="472"/>
      <c r="F28" s="156"/>
      <c r="G28" s="156"/>
      <c r="H28" s="312" t="s">
        <v>319</v>
      </c>
      <c r="I28" s="78" t="s">
        <v>41</v>
      </c>
      <c r="J28" s="31"/>
      <c r="K28" s="34"/>
      <c r="L28" s="202"/>
      <c r="M28" s="31"/>
    </row>
    <row r="29" spans="2:15" ht="15.75" x14ac:dyDescent="0.25">
      <c r="B29" s="48">
        <v>51</v>
      </c>
      <c r="C29" s="49" t="s">
        <v>51</v>
      </c>
      <c r="D29" s="472" t="s">
        <v>248</v>
      </c>
      <c r="E29" s="472"/>
      <c r="F29" s="156"/>
      <c r="G29" s="156"/>
      <c r="H29" s="312" t="s">
        <v>319</v>
      </c>
      <c r="I29" s="78" t="s">
        <v>42</v>
      </c>
      <c r="J29" s="31"/>
      <c r="K29" s="34"/>
      <c r="L29" s="202"/>
      <c r="M29" s="31"/>
    </row>
    <row r="30" spans="2:15" ht="15.75" customHeight="1" x14ac:dyDescent="0.25">
      <c r="B30" s="48">
        <v>108</v>
      </c>
      <c r="C30" s="49" t="s">
        <v>52</v>
      </c>
      <c r="D30" s="474" t="s">
        <v>256</v>
      </c>
      <c r="E30" s="475"/>
      <c r="F30" s="156"/>
      <c r="G30" s="156"/>
      <c r="H30" s="312" t="s">
        <v>319</v>
      </c>
      <c r="I30" s="78" t="s">
        <v>39</v>
      </c>
      <c r="J30" s="31"/>
      <c r="K30" s="31" t="s">
        <v>91</v>
      </c>
      <c r="L30" s="74"/>
      <c r="M30" s="31" t="s">
        <v>90</v>
      </c>
      <c r="N30" s="31"/>
      <c r="O30" s="202"/>
    </row>
    <row r="31" spans="2:15" x14ac:dyDescent="0.2">
      <c r="B31" s="48">
        <v>108</v>
      </c>
      <c r="C31" s="49" t="s">
        <v>52</v>
      </c>
      <c r="D31" s="472" t="s">
        <v>85</v>
      </c>
      <c r="E31" s="472"/>
      <c r="F31" s="156"/>
      <c r="G31" s="156"/>
      <c r="H31" s="312" t="s">
        <v>319</v>
      </c>
      <c r="I31" s="78" t="s">
        <v>44</v>
      </c>
      <c r="J31" s="31"/>
      <c r="K31" s="31" t="s">
        <v>268</v>
      </c>
      <c r="L31" s="31">
        <v>100</v>
      </c>
      <c r="M31" s="31" t="s">
        <v>152</v>
      </c>
    </row>
    <row r="32" spans="2:15" x14ac:dyDescent="0.2">
      <c r="B32" s="48">
        <v>108</v>
      </c>
      <c r="C32" s="49" t="s">
        <v>52</v>
      </c>
      <c r="D32" s="472" t="s">
        <v>89</v>
      </c>
      <c r="E32" s="472"/>
      <c r="F32" s="156"/>
      <c r="G32" s="156"/>
      <c r="H32" s="312" t="s">
        <v>319</v>
      </c>
      <c r="I32" s="78" t="s">
        <v>39</v>
      </c>
      <c r="J32" s="31"/>
      <c r="K32" s="31"/>
      <c r="L32" s="31"/>
      <c r="M32" s="31"/>
    </row>
    <row r="33" spans="2:13" x14ac:dyDescent="0.2">
      <c r="B33" s="51">
        <v>108</v>
      </c>
      <c r="C33" s="52" t="s">
        <v>52</v>
      </c>
      <c r="D33" s="488" t="s">
        <v>104</v>
      </c>
      <c r="E33" s="488"/>
      <c r="F33" s="157"/>
      <c r="G33" s="157"/>
      <c r="H33" s="313" t="s">
        <v>319</v>
      </c>
      <c r="I33" s="79" t="s">
        <v>39</v>
      </c>
      <c r="J33" s="31"/>
      <c r="K33" s="31" t="s">
        <v>91</v>
      </c>
      <c r="L33" s="74"/>
      <c r="M33" s="31" t="s">
        <v>90</v>
      </c>
    </row>
    <row r="34" spans="2:13" ht="15.75" x14ac:dyDescent="0.25">
      <c r="B34" s="80" t="s">
        <v>172</v>
      </c>
      <c r="C34" s="49" t="s">
        <v>53</v>
      </c>
      <c r="D34" s="472" t="s">
        <v>95</v>
      </c>
      <c r="E34" s="472"/>
      <c r="F34" s="156"/>
      <c r="G34" s="156"/>
      <c r="H34" s="312" t="s">
        <v>319</v>
      </c>
      <c r="I34" s="81" t="s">
        <v>45</v>
      </c>
      <c r="J34" s="31"/>
      <c r="K34" s="34"/>
      <c r="L34" s="202"/>
      <c r="M34" s="31"/>
    </row>
    <row r="35" spans="2:13" ht="15.75" x14ac:dyDescent="0.25">
      <c r="B35" s="80" t="s">
        <v>173</v>
      </c>
      <c r="C35" s="49" t="s">
        <v>54</v>
      </c>
      <c r="D35" s="472" t="s">
        <v>95</v>
      </c>
      <c r="E35" s="472"/>
      <c r="F35" s="156"/>
      <c r="G35" s="156"/>
      <c r="H35" s="312" t="s">
        <v>319</v>
      </c>
      <c r="I35" s="81" t="s">
        <v>105</v>
      </c>
      <c r="J35" s="31"/>
      <c r="K35" s="34"/>
      <c r="L35" s="202"/>
      <c r="M35" s="31"/>
    </row>
    <row r="36" spans="2:13" x14ac:dyDescent="0.2">
      <c r="B36" s="48">
        <v>19</v>
      </c>
      <c r="C36" s="49" t="s">
        <v>46</v>
      </c>
      <c r="D36" s="472" t="s">
        <v>197</v>
      </c>
      <c r="E36" s="472"/>
      <c r="F36" s="156"/>
      <c r="G36" s="156"/>
      <c r="H36" s="313" t="s">
        <v>319</v>
      </c>
      <c r="I36" s="81" t="s">
        <v>39</v>
      </c>
      <c r="J36" s="31"/>
      <c r="K36" s="31"/>
      <c r="L36" s="31"/>
      <c r="M36" s="31"/>
    </row>
    <row r="37" spans="2:13" ht="28.5" x14ac:dyDescent="0.2">
      <c r="B37" s="82" t="s">
        <v>77</v>
      </c>
      <c r="C37" s="493"/>
      <c r="D37" s="493"/>
      <c r="E37" s="493"/>
      <c r="F37" s="154"/>
      <c r="G37" s="154"/>
      <c r="H37" s="319" t="s">
        <v>319</v>
      </c>
      <c r="I37" s="83" t="s">
        <v>39</v>
      </c>
      <c r="J37" s="31"/>
      <c r="K37" s="31"/>
      <c r="L37" s="31"/>
      <c r="M37" s="31"/>
    </row>
    <row r="38" spans="2:13" ht="29.25" thickBot="1" x14ac:dyDescent="0.25">
      <c r="B38" s="84" t="s">
        <v>77</v>
      </c>
      <c r="C38" s="494"/>
      <c r="D38" s="494"/>
      <c r="E38" s="494"/>
      <c r="F38" s="155"/>
      <c r="G38" s="155"/>
      <c r="H38" s="319" t="s">
        <v>319</v>
      </c>
      <c r="I38" s="86" t="s">
        <v>39</v>
      </c>
      <c r="J38" s="31"/>
      <c r="K38" s="31"/>
      <c r="L38" s="31"/>
      <c r="M38" s="31"/>
    </row>
    <row r="39" spans="2:13" ht="15.75" thickBot="1" x14ac:dyDescent="0.25">
      <c r="B39" s="67"/>
      <c r="C39" s="68"/>
      <c r="D39" s="68"/>
      <c r="E39" s="68"/>
      <c r="F39" s="69"/>
      <c r="G39" s="69"/>
      <c r="H39" s="65"/>
      <c r="I39" s="66"/>
    </row>
    <row r="40" spans="2:13" ht="20.25" thickBot="1" x14ac:dyDescent="0.35">
      <c r="B40" s="491" t="s">
        <v>101</v>
      </c>
      <c r="C40" s="492"/>
      <c r="D40" s="19"/>
      <c r="E40" s="19"/>
    </row>
    <row r="41" spans="2:13" ht="17.25" thickBot="1" x14ac:dyDescent="0.3">
      <c r="B41" s="24" t="s">
        <v>47</v>
      </c>
      <c r="C41" s="42" t="s">
        <v>65</v>
      </c>
      <c r="D41" s="93"/>
      <c r="E41" s="93"/>
      <c r="G41" s="15" t="s">
        <v>68</v>
      </c>
      <c r="H41" s="16" t="s">
        <v>69</v>
      </c>
      <c r="I41" s="149" t="s">
        <v>151</v>
      </c>
      <c r="J41" s="16" t="s">
        <v>70</v>
      </c>
      <c r="K41" s="17" t="s">
        <v>71</v>
      </c>
    </row>
    <row r="42" spans="2:13" ht="17.25" thickTop="1" thickBot="1" x14ac:dyDescent="0.3">
      <c r="B42" s="27">
        <v>1</v>
      </c>
      <c r="C42" s="175">
        <v>1.53</v>
      </c>
      <c r="D42" s="34"/>
      <c r="E42" s="34"/>
      <c r="G42" s="102">
        <f>MIN(C42:C60)</f>
        <v>1.4750000000000001</v>
      </c>
      <c r="H42" s="91">
        <f>MAX(C42:C60)</f>
        <v>1.54</v>
      </c>
      <c r="I42" s="150">
        <f>AVERAGE(C42:C60)</f>
        <v>1.5107894736842105</v>
      </c>
      <c r="J42" s="150">
        <f>H42-G42</f>
        <v>6.4999999999999947E-2</v>
      </c>
      <c r="K42" s="92">
        <f>_xlfn.STDEV.P(C42:C60)</f>
        <v>1.8228315011104123E-2</v>
      </c>
    </row>
    <row r="43" spans="2:13" ht="15.75" x14ac:dyDescent="0.25">
      <c r="B43" s="28">
        <v>2</v>
      </c>
      <c r="C43" s="176">
        <v>1.54</v>
      </c>
      <c r="D43" s="34"/>
      <c r="E43" s="34"/>
      <c r="F43" s="34" t="s">
        <v>454</v>
      </c>
      <c r="G43" s="431">
        <f>I42-0.025</f>
        <v>1.4857894736842105</v>
      </c>
      <c r="H43" s="431">
        <f>I42+0.025</f>
        <v>1.5357894736842104</v>
      </c>
      <c r="I43" s="432"/>
      <c r="J43" s="432"/>
      <c r="K43" s="433">
        <v>30</v>
      </c>
      <c r="L43" s="95"/>
    </row>
    <row r="44" spans="2:13" ht="15.75" x14ac:dyDescent="0.25">
      <c r="B44" s="28">
        <v>3</v>
      </c>
      <c r="C44" s="176">
        <v>1.53</v>
      </c>
      <c r="D44" s="34"/>
      <c r="E44" s="34"/>
      <c r="F44" s="31"/>
      <c r="G44" s="34"/>
      <c r="H44" s="95"/>
      <c r="I44" s="95"/>
      <c r="J44" s="95"/>
      <c r="K44" s="95"/>
      <c r="L44" s="95"/>
    </row>
    <row r="45" spans="2:13" x14ac:dyDescent="0.2">
      <c r="B45" s="28">
        <v>4</v>
      </c>
      <c r="C45" s="176">
        <v>1.52</v>
      </c>
      <c r="D45" s="34"/>
      <c r="E45" s="34"/>
      <c r="F45" s="31"/>
      <c r="G45" s="31"/>
      <c r="H45" s="31"/>
      <c r="I45" s="31"/>
      <c r="J45" s="31"/>
    </row>
    <row r="46" spans="2:13" x14ac:dyDescent="0.2">
      <c r="B46" s="183">
        <v>5</v>
      </c>
      <c r="C46" s="184">
        <v>1.5349999999999999</v>
      </c>
      <c r="D46" s="34"/>
      <c r="E46" s="34"/>
      <c r="F46" s="31"/>
      <c r="G46" s="31"/>
      <c r="H46" s="31"/>
      <c r="I46" s="31"/>
      <c r="J46" s="31"/>
    </row>
    <row r="47" spans="2:13" x14ac:dyDescent="0.2">
      <c r="B47" s="90">
        <v>6</v>
      </c>
      <c r="C47" s="182">
        <v>1.5249999999999999</v>
      </c>
      <c r="D47" s="34"/>
      <c r="E47" s="34"/>
      <c r="F47" s="31"/>
      <c r="G47" s="31"/>
      <c r="H47" s="31"/>
      <c r="I47" s="31"/>
      <c r="J47" s="31"/>
    </row>
    <row r="48" spans="2:13" x14ac:dyDescent="0.2">
      <c r="B48" s="28">
        <v>7</v>
      </c>
      <c r="C48" s="176">
        <v>1.5049999999999999</v>
      </c>
      <c r="D48" s="34"/>
      <c r="E48" s="34"/>
      <c r="F48" s="31"/>
      <c r="G48" s="31"/>
      <c r="H48" s="31"/>
      <c r="I48" s="31"/>
      <c r="J48" s="31"/>
    </row>
    <row r="49" spans="2:14" x14ac:dyDescent="0.2">
      <c r="B49" s="28">
        <v>8</v>
      </c>
      <c r="C49" s="176">
        <v>1.5049999999999999</v>
      </c>
      <c r="D49" s="34"/>
      <c r="E49" s="34"/>
      <c r="F49" s="31"/>
      <c r="G49" s="31"/>
      <c r="H49" s="31"/>
      <c r="I49" s="31"/>
      <c r="J49" s="31"/>
    </row>
    <row r="50" spans="2:14" x14ac:dyDescent="0.2">
      <c r="B50" s="28">
        <v>9</v>
      </c>
      <c r="C50" s="176">
        <v>1.5049999999999999</v>
      </c>
      <c r="D50" s="34"/>
      <c r="E50" s="34"/>
      <c r="F50" s="31"/>
      <c r="G50" s="31"/>
      <c r="H50" s="31"/>
      <c r="I50" s="31"/>
      <c r="J50" s="31"/>
    </row>
    <row r="51" spans="2:14" x14ac:dyDescent="0.2">
      <c r="B51" s="183">
        <v>10</v>
      </c>
      <c r="C51" s="184">
        <v>1.52</v>
      </c>
      <c r="D51" s="34"/>
      <c r="E51" s="34"/>
      <c r="F51" s="31"/>
      <c r="G51" s="31"/>
      <c r="H51" s="31"/>
      <c r="I51" s="31"/>
      <c r="J51" s="31"/>
    </row>
    <row r="52" spans="2:14" x14ac:dyDescent="0.2">
      <c r="B52" s="90">
        <v>11</v>
      </c>
      <c r="C52" s="182">
        <v>1.5249999999999999</v>
      </c>
      <c r="D52" s="34"/>
      <c r="E52" s="34"/>
      <c r="F52" s="31"/>
      <c r="G52" s="31"/>
      <c r="H52" s="31"/>
      <c r="I52" s="31"/>
      <c r="J52" s="31"/>
    </row>
    <row r="53" spans="2:14" x14ac:dyDescent="0.2">
      <c r="B53" s="28">
        <v>12</v>
      </c>
      <c r="C53" s="176">
        <v>1.49</v>
      </c>
      <c r="D53" s="34"/>
      <c r="E53" s="34"/>
      <c r="F53" s="31"/>
      <c r="G53" s="31"/>
      <c r="H53" s="31"/>
      <c r="I53" s="31"/>
      <c r="J53" s="31"/>
    </row>
    <row r="54" spans="2:14" x14ac:dyDescent="0.2">
      <c r="B54" s="28">
        <v>13</v>
      </c>
      <c r="C54" s="176">
        <v>1.4750000000000001</v>
      </c>
      <c r="D54" s="34"/>
      <c r="E54" s="34"/>
      <c r="F54" s="31"/>
      <c r="G54" s="31"/>
      <c r="H54" s="31"/>
      <c r="I54" s="31"/>
      <c r="J54" s="31"/>
    </row>
    <row r="55" spans="2:14" x14ac:dyDescent="0.2">
      <c r="B55" s="183">
        <v>14</v>
      </c>
      <c r="C55" s="184">
        <v>1.48</v>
      </c>
      <c r="D55" s="34"/>
      <c r="E55" s="34"/>
      <c r="F55" s="31"/>
      <c r="G55" s="31"/>
      <c r="H55" s="31"/>
      <c r="I55" s="31"/>
      <c r="J55" s="31"/>
    </row>
    <row r="56" spans="2:14" x14ac:dyDescent="0.2">
      <c r="B56" s="90">
        <v>15</v>
      </c>
      <c r="C56" s="182">
        <v>1.49</v>
      </c>
      <c r="D56" s="34"/>
      <c r="E56" s="34"/>
      <c r="F56" s="31"/>
      <c r="G56" s="31"/>
      <c r="H56" s="31"/>
      <c r="I56" s="31"/>
      <c r="J56" s="31"/>
    </row>
    <row r="57" spans="2:14" x14ac:dyDescent="0.2">
      <c r="B57" s="28">
        <v>16</v>
      </c>
      <c r="C57" s="176">
        <v>1.51</v>
      </c>
      <c r="D57" s="34"/>
      <c r="E57" s="34"/>
      <c r="F57" s="31"/>
      <c r="G57" s="31"/>
      <c r="H57" s="31"/>
      <c r="I57" s="31"/>
      <c r="J57" s="31"/>
    </row>
    <row r="58" spans="2:14" x14ac:dyDescent="0.2">
      <c r="B58" s="28">
        <v>17</v>
      </c>
      <c r="C58" s="176">
        <v>1.4950000000000001</v>
      </c>
      <c r="D58" s="34"/>
      <c r="E58" s="34"/>
      <c r="F58" s="31"/>
      <c r="G58" s="31"/>
      <c r="H58" s="31"/>
      <c r="I58" s="31"/>
      <c r="J58" s="31"/>
    </row>
    <row r="59" spans="2:14" x14ac:dyDescent="0.2">
      <c r="B59" s="28">
        <v>18</v>
      </c>
      <c r="C59" s="176">
        <v>1.5049999999999999</v>
      </c>
      <c r="D59" s="34"/>
      <c r="E59" s="34"/>
      <c r="F59" s="31"/>
      <c r="G59" s="31"/>
      <c r="H59" s="31"/>
      <c r="I59" s="31"/>
      <c r="J59" s="31"/>
    </row>
    <row r="60" spans="2:14" ht="15.75" thickBot="1" x14ac:dyDescent="0.25">
      <c r="B60" s="29">
        <v>19</v>
      </c>
      <c r="C60" s="177">
        <v>1.52</v>
      </c>
      <c r="D60" s="34"/>
      <c r="E60" s="34"/>
      <c r="F60" s="31"/>
      <c r="G60" s="31"/>
      <c r="H60" s="31"/>
      <c r="I60" s="31"/>
      <c r="J60" s="31"/>
    </row>
    <row r="61" spans="2:14" x14ac:dyDescent="0.2">
      <c r="B61" s="30"/>
      <c r="C61" s="178"/>
      <c r="D61" s="34"/>
      <c r="E61" s="34"/>
      <c r="F61" s="31"/>
      <c r="G61" s="31"/>
      <c r="H61" s="31"/>
      <c r="I61" s="31"/>
      <c r="J61" s="31"/>
    </row>
    <row r="62" spans="2:14" ht="15.75" thickBot="1" x14ac:dyDescent="0.25">
      <c r="B62" s="30"/>
      <c r="C62" s="178"/>
      <c r="D62" s="34"/>
      <c r="E62" s="34"/>
      <c r="F62" s="31"/>
      <c r="G62" s="31"/>
      <c r="H62" s="31"/>
      <c r="I62" s="31"/>
      <c r="J62" s="31"/>
    </row>
    <row r="63" spans="2:14" ht="20.25" thickBot="1" x14ac:dyDescent="0.35">
      <c r="B63" s="485" t="s">
        <v>206</v>
      </c>
      <c r="C63" s="486"/>
      <c r="D63" s="487"/>
      <c r="E63" s="223"/>
      <c r="F63" s="173"/>
      <c r="G63" s="31"/>
      <c r="H63" s="31"/>
      <c r="I63" s="31"/>
      <c r="J63" s="31"/>
    </row>
    <row r="64" spans="2:14" ht="17.25" thickBot="1" x14ac:dyDescent="0.3">
      <c r="B64" s="224" t="s">
        <v>47</v>
      </c>
      <c r="C64" s="225" t="s">
        <v>318</v>
      </c>
      <c r="D64" s="226" t="s">
        <v>202</v>
      </c>
      <c r="F64" s="173"/>
      <c r="G64" s="58" t="s">
        <v>35</v>
      </c>
      <c r="H64" s="41" t="s">
        <v>68</v>
      </c>
      <c r="I64" s="41" t="s">
        <v>69</v>
      </c>
      <c r="J64" s="149" t="s">
        <v>151</v>
      </c>
      <c r="K64" s="41" t="s">
        <v>70</v>
      </c>
      <c r="L64" s="17" t="s">
        <v>71</v>
      </c>
      <c r="M64" s="14" t="s">
        <v>461</v>
      </c>
      <c r="N64" s="14" t="s">
        <v>456</v>
      </c>
    </row>
    <row r="65" spans="2:14" ht="17.25" thickTop="1" thickBot="1" x14ac:dyDescent="0.3">
      <c r="B65" s="220">
        <v>1</v>
      </c>
      <c r="C65" s="179">
        <v>2.86</v>
      </c>
      <c r="D65" s="227">
        <f t="shared" ref="D65:D83" si="0">C42+D214</f>
        <v>2.91</v>
      </c>
      <c r="F65" s="173"/>
      <c r="G65" s="55" t="s">
        <v>319</v>
      </c>
      <c r="H65" s="233">
        <f>MIN(C65:C83)</f>
        <v>2.86</v>
      </c>
      <c r="I65" s="233">
        <f>MAX(C65:C83)</f>
        <v>2.9750000000000001</v>
      </c>
      <c r="J65" s="233">
        <f>AVERAGE(C65:C83)</f>
        <v>2.9357894736842112</v>
      </c>
      <c r="K65" s="233">
        <f>I65-H65</f>
        <v>0.11500000000000021</v>
      </c>
      <c r="L65" s="88">
        <f>_xlfn.STDEV.P(C65:C83)</f>
        <v>3.555067391080613E-2</v>
      </c>
      <c r="N65" s="14" t="s">
        <v>457</v>
      </c>
    </row>
    <row r="66" spans="2:14" ht="15.75" x14ac:dyDescent="0.25">
      <c r="B66" s="220">
        <v>2</v>
      </c>
      <c r="C66" s="179">
        <v>2.915</v>
      </c>
      <c r="D66" s="227">
        <f t="shared" si="0"/>
        <v>2.9249999999999998</v>
      </c>
      <c r="F66" s="173"/>
      <c r="G66" s="34" t="s">
        <v>454</v>
      </c>
      <c r="H66" s="431">
        <f>J65-0.04</f>
        <v>2.8957894736842111</v>
      </c>
      <c r="I66" s="431">
        <f>J65+0.04</f>
        <v>2.9757894736842112</v>
      </c>
      <c r="J66" s="432"/>
      <c r="K66" s="432"/>
      <c r="L66" s="433">
        <v>30</v>
      </c>
    </row>
    <row r="67" spans="2:14" ht="15.75" x14ac:dyDescent="0.25">
      <c r="B67" s="220">
        <v>3</v>
      </c>
      <c r="C67" s="179">
        <v>2.9</v>
      </c>
      <c r="D67" s="227">
        <f t="shared" si="0"/>
        <v>2.91</v>
      </c>
      <c r="F67" s="173"/>
      <c r="G67" s="31"/>
      <c r="H67" s="31"/>
      <c r="I67" s="31"/>
      <c r="J67" s="31"/>
    </row>
    <row r="68" spans="2:14" ht="15.75" x14ac:dyDescent="0.25">
      <c r="B68" s="220">
        <v>4</v>
      </c>
      <c r="C68" s="179">
        <v>2.92</v>
      </c>
      <c r="D68" s="227">
        <f t="shared" si="0"/>
        <v>2.8849999999999998</v>
      </c>
      <c r="F68" s="173"/>
      <c r="G68" s="31"/>
      <c r="H68" s="31"/>
      <c r="I68" s="31"/>
      <c r="J68" s="31"/>
    </row>
    <row r="69" spans="2:14" ht="15.75" x14ac:dyDescent="0.25">
      <c r="B69" s="221">
        <v>5</v>
      </c>
      <c r="C69" s="181">
        <v>2.86</v>
      </c>
      <c r="D69" s="228">
        <f t="shared" si="0"/>
        <v>2.895</v>
      </c>
      <c r="F69" s="173"/>
      <c r="G69" s="31"/>
      <c r="H69" s="31"/>
      <c r="I69" s="31"/>
      <c r="J69" s="31"/>
    </row>
    <row r="70" spans="2:14" ht="15.75" x14ac:dyDescent="0.25">
      <c r="B70" s="220">
        <v>6</v>
      </c>
      <c r="C70" s="179">
        <v>2.9750000000000001</v>
      </c>
      <c r="D70" s="227">
        <f t="shared" si="0"/>
        <v>2.895</v>
      </c>
      <c r="F70" s="173"/>
      <c r="G70" s="31"/>
      <c r="H70" s="31"/>
      <c r="I70" s="31"/>
      <c r="J70" s="31"/>
    </row>
    <row r="71" spans="2:14" ht="15.75" x14ac:dyDescent="0.25">
      <c r="B71" s="220">
        <v>7</v>
      </c>
      <c r="C71" s="179">
        <v>2.9750000000000001</v>
      </c>
      <c r="D71" s="227">
        <f t="shared" si="0"/>
        <v>2.96</v>
      </c>
      <c r="F71" s="173"/>
      <c r="G71" s="31"/>
      <c r="H71" s="31"/>
      <c r="I71" s="31"/>
      <c r="J71" s="31"/>
    </row>
    <row r="72" spans="2:14" ht="15.75" x14ac:dyDescent="0.25">
      <c r="B72" s="220">
        <v>8</v>
      </c>
      <c r="C72" s="179">
        <v>2.94</v>
      </c>
      <c r="D72" s="227">
        <f t="shared" si="0"/>
        <v>2.9649999999999999</v>
      </c>
      <c r="F72" s="173"/>
      <c r="G72" s="31"/>
      <c r="H72" s="31"/>
      <c r="I72" s="31"/>
      <c r="J72" s="31"/>
    </row>
    <row r="73" spans="2:14" ht="15.75" x14ac:dyDescent="0.25">
      <c r="B73" s="220">
        <v>9</v>
      </c>
      <c r="C73" s="179">
        <v>2.9750000000000001</v>
      </c>
      <c r="D73" s="227">
        <f t="shared" si="0"/>
        <v>2.9649999999999999</v>
      </c>
      <c r="F73" s="173"/>
      <c r="G73" s="31"/>
      <c r="H73" s="31"/>
      <c r="I73" s="31"/>
      <c r="J73" s="31"/>
    </row>
    <row r="74" spans="2:14" ht="15.75" x14ac:dyDescent="0.25">
      <c r="B74" s="221">
        <v>10</v>
      </c>
      <c r="C74" s="181">
        <v>2.9550000000000001</v>
      </c>
      <c r="D74" s="228">
        <f t="shared" si="0"/>
        <v>2.9</v>
      </c>
      <c r="F74" s="173"/>
      <c r="G74" s="31"/>
      <c r="H74" s="31"/>
      <c r="I74" s="31"/>
      <c r="J74" s="31"/>
    </row>
    <row r="75" spans="2:14" ht="15.75" x14ac:dyDescent="0.25">
      <c r="B75" s="220">
        <v>11</v>
      </c>
      <c r="C75" s="179">
        <v>2.9249999999999998</v>
      </c>
      <c r="D75" s="227">
        <f t="shared" si="0"/>
        <v>2.9049999999999998</v>
      </c>
      <c r="F75" s="173"/>
      <c r="G75" s="31"/>
      <c r="H75" s="31"/>
      <c r="I75" s="31"/>
      <c r="J75" s="31"/>
    </row>
    <row r="76" spans="2:14" ht="15.75" x14ac:dyDescent="0.25">
      <c r="B76" s="220">
        <v>12</v>
      </c>
      <c r="C76" s="179">
        <v>2.96</v>
      </c>
      <c r="D76" s="227">
        <f t="shared" si="0"/>
        <v>2.87</v>
      </c>
      <c r="F76" s="173"/>
      <c r="G76" s="31"/>
      <c r="H76" s="31"/>
      <c r="I76" s="31"/>
      <c r="J76" s="31"/>
    </row>
    <row r="77" spans="2:14" ht="15.75" x14ac:dyDescent="0.25">
      <c r="B77" s="220">
        <v>13</v>
      </c>
      <c r="C77" s="179">
        <v>2.97</v>
      </c>
      <c r="D77" s="227">
        <f t="shared" si="0"/>
        <v>2.855</v>
      </c>
      <c r="F77" s="173"/>
      <c r="G77" s="31"/>
      <c r="H77" s="31"/>
      <c r="I77" s="31"/>
      <c r="J77" s="31"/>
    </row>
    <row r="78" spans="2:14" ht="15.75" x14ac:dyDescent="0.25">
      <c r="B78" s="221">
        <v>14</v>
      </c>
      <c r="C78" s="181">
        <v>2.97</v>
      </c>
      <c r="D78" s="228">
        <f t="shared" si="0"/>
        <v>2.855</v>
      </c>
      <c r="F78" s="173"/>
      <c r="G78" s="31"/>
      <c r="H78" s="31"/>
      <c r="I78" s="31"/>
      <c r="J78" s="31"/>
    </row>
    <row r="79" spans="2:14" ht="15.75" x14ac:dyDescent="0.25">
      <c r="B79" s="220">
        <v>15</v>
      </c>
      <c r="C79" s="179">
        <v>2.92</v>
      </c>
      <c r="D79" s="227">
        <f t="shared" si="0"/>
        <v>2.8600000000000003</v>
      </c>
      <c r="F79" s="173"/>
      <c r="G79" s="31"/>
      <c r="H79" s="31"/>
      <c r="I79" s="31"/>
      <c r="J79" s="31"/>
    </row>
    <row r="80" spans="2:14" ht="15.75" x14ac:dyDescent="0.25">
      <c r="B80" s="220">
        <v>16</v>
      </c>
      <c r="C80" s="179">
        <v>2.95</v>
      </c>
      <c r="D80" s="227">
        <f t="shared" si="0"/>
        <v>2.915</v>
      </c>
      <c r="F80" s="173"/>
      <c r="G80" s="31"/>
      <c r="H80" s="31"/>
      <c r="I80" s="31"/>
      <c r="J80" s="31"/>
    </row>
    <row r="81" spans="2:22" ht="15.95" customHeight="1" x14ac:dyDescent="0.25">
      <c r="B81" s="220">
        <v>17</v>
      </c>
      <c r="C81" s="179">
        <v>2.96</v>
      </c>
      <c r="D81" s="227">
        <f t="shared" si="0"/>
        <v>2.9550000000000001</v>
      </c>
      <c r="F81" s="173"/>
      <c r="G81" s="31"/>
      <c r="H81" s="31"/>
      <c r="I81" s="31"/>
      <c r="J81" s="31"/>
    </row>
    <row r="82" spans="2:22" ht="15.95" customHeight="1" x14ac:dyDescent="0.25">
      <c r="B82" s="220">
        <v>18</v>
      </c>
      <c r="C82" s="179">
        <v>2.95</v>
      </c>
      <c r="D82" s="227">
        <f t="shared" si="0"/>
        <v>2.98</v>
      </c>
      <c r="F82" s="173"/>
      <c r="G82" s="31"/>
      <c r="H82" s="31"/>
      <c r="I82" s="31"/>
      <c r="J82" s="31"/>
    </row>
    <row r="83" spans="2:22" ht="15.95" customHeight="1" thickBot="1" x14ac:dyDescent="0.3">
      <c r="B83" s="222">
        <v>19</v>
      </c>
      <c r="C83" s="180">
        <v>2.9</v>
      </c>
      <c r="D83" s="229">
        <f t="shared" si="0"/>
        <v>2.92</v>
      </c>
      <c r="F83" s="173"/>
      <c r="G83" s="31"/>
      <c r="H83" s="31"/>
      <c r="I83" s="31"/>
      <c r="J83" s="31"/>
    </row>
    <row r="84" spans="2:22" ht="15.95" customHeight="1" x14ac:dyDescent="0.2">
      <c r="B84" s="34"/>
      <c r="C84" s="172"/>
      <c r="D84" s="34"/>
      <c r="E84" s="34"/>
      <c r="F84" s="173"/>
      <c r="G84" s="31"/>
      <c r="H84" s="31"/>
      <c r="I84" s="31"/>
      <c r="J84" s="31"/>
    </row>
    <row r="85" spans="2:22" ht="15.75" thickBot="1" x14ac:dyDescent="0.25">
      <c r="B85" s="174"/>
      <c r="C85" s="174"/>
      <c r="D85" s="174"/>
      <c r="E85" s="174"/>
      <c r="F85" s="174"/>
    </row>
    <row r="86" spans="2:22" ht="20.100000000000001" customHeight="1" thickBot="1" x14ac:dyDescent="0.35">
      <c r="B86" s="495" t="s">
        <v>249</v>
      </c>
      <c r="C86" s="495"/>
      <c r="D86" s="495"/>
      <c r="E86" s="495"/>
      <c r="F86" s="20"/>
      <c r="G86" s="20"/>
      <c r="H86" s="20"/>
      <c r="I86" s="64"/>
      <c r="L86" s="480" t="s">
        <v>321</v>
      </c>
      <c r="M86" s="481"/>
      <c r="N86" s="481"/>
      <c r="O86" s="481"/>
      <c r="P86" s="481"/>
      <c r="Q86" s="482"/>
      <c r="R86" s="239"/>
      <c r="S86" s="239"/>
      <c r="T86" s="239"/>
      <c r="U86" s="239"/>
      <c r="V86" s="239"/>
    </row>
    <row r="87" spans="2:22" s="89" customFormat="1" ht="17.25" thickBot="1" x14ac:dyDescent="0.3">
      <c r="B87" s="15" t="s">
        <v>68</v>
      </c>
      <c r="C87" s="16" t="s">
        <v>69</v>
      </c>
      <c r="D87" s="149" t="s">
        <v>151</v>
      </c>
      <c r="E87" s="16" t="s">
        <v>70</v>
      </c>
      <c r="F87" s="17" t="s">
        <v>71</v>
      </c>
      <c r="G87" s="20"/>
      <c r="H87" s="20"/>
      <c r="I87" s="64"/>
      <c r="J87" s="14"/>
      <c r="K87" s="14"/>
      <c r="L87" s="483" t="s">
        <v>114</v>
      </c>
      <c r="M87" s="477" t="s">
        <v>156</v>
      </c>
      <c r="N87" s="478"/>
      <c r="O87" s="478"/>
      <c r="P87" s="478"/>
      <c r="Q87" s="479"/>
      <c r="R87" s="23"/>
      <c r="S87" s="23"/>
      <c r="T87" s="23"/>
      <c r="U87" s="23"/>
      <c r="V87" s="23"/>
    </row>
    <row r="88" spans="2:22" s="31" customFormat="1" ht="15.95" customHeight="1" thickTop="1" thickBot="1" x14ac:dyDescent="0.3">
      <c r="B88" s="125">
        <f>MIN(M89:Q103)</f>
        <v>50</v>
      </c>
      <c r="C88" s="126">
        <f>MAX(M89:Q103)</f>
        <v>50</v>
      </c>
      <c r="D88" s="151">
        <f>AVERAGE(M89:Q103)</f>
        <v>50</v>
      </c>
      <c r="E88" s="126">
        <f>C88-B88</f>
        <v>0</v>
      </c>
      <c r="F88" s="92">
        <f>_xlfn.STDEV.P(M89:Q103)</f>
        <v>0</v>
      </c>
      <c r="G88" s="20"/>
      <c r="H88" s="20"/>
      <c r="I88" s="64"/>
      <c r="J88" s="14"/>
      <c r="K88" s="14"/>
      <c r="L88" s="484"/>
      <c r="M88" s="127">
        <v>1</v>
      </c>
      <c r="N88" s="127">
        <v>2</v>
      </c>
      <c r="O88" s="127">
        <v>3</v>
      </c>
      <c r="P88" s="127">
        <v>4</v>
      </c>
      <c r="Q88" s="128">
        <v>5</v>
      </c>
      <c r="R88" s="236"/>
      <c r="S88" s="236"/>
      <c r="T88" s="236"/>
      <c r="U88" s="236"/>
      <c r="V88" s="236"/>
    </row>
    <row r="89" spans="2:22" s="31" customFormat="1" ht="15.95" customHeight="1" x14ac:dyDescent="0.2">
      <c r="B89" s="20"/>
      <c r="C89" s="20"/>
      <c r="D89" s="124"/>
      <c r="E89" s="124"/>
      <c r="F89" s="20"/>
      <c r="G89" s="20"/>
      <c r="H89" s="20"/>
      <c r="I89" s="64"/>
      <c r="J89" s="14"/>
      <c r="K89" s="14"/>
      <c r="L89" s="129">
        <v>1</v>
      </c>
      <c r="M89" s="130">
        <v>50</v>
      </c>
      <c r="N89" s="130">
        <v>50</v>
      </c>
      <c r="O89" s="130">
        <v>50</v>
      </c>
      <c r="P89" s="130">
        <v>50</v>
      </c>
      <c r="Q89" s="131">
        <v>50</v>
      </c>
      <c r="R89" s="235"/>
      <c r="S89" s="235"/>
      <c r="T89" s="235"/>
      <c r="U89" s="235"/>
      <c r="V89" s="235"/>
    </row>
    <row r="90" spans="2:22" s="31" customFormat="1" ht="15.95" customHeight="1" x14ac:dyDescent="0.2">
      <c r="B90" s="20"/>
      <c r="C90" s="20"/>
      <c r="D90" s="124"/>
      <c r="E90" s="124"/>
      <c r="F90" s="20"/>
      <c r="G90" s="20"/>
      <c r="H90" s="20"/>
      <c r="I90" s="64"/>
      <c r="J90" s="14"/>
      <c r="K90" s="14"/>
      <c r="L90" s="129">
        <v>2</v>
      </c>
      <c r="M90" s="130">
        <v>50</v>
      </c>
      <c r="N90" s="130">
        <v>50</v>
      </c>
      <c r="O90" s="130">
        <v>50</v>
      </c>
      <c r="P90" s="130">
        <v>50</v>
      </c>
      <c r="Q90" s="131">
        <v>50</v>
      </c>
      <c r="R90" s="235"/>
      <c r="S90" s="235"/>
      <c r="T90" s="235"/>
      <c r="U90" s="235"/>
      <c r="V90" s="235"/>
    </row>
    <row r="91" spans="2:22" s="31" customFormat="1" ht="15.95" customHeight="1" x14ac:dyDescent="0.2">
      <c r="B91" s="20"/>
      <c r="C91" s="20"/>
      <c r="D91" s="124"/>
      <c r="E91" s="124"/>
      <c r="F91" s="20"/>
      <c r="G91" s="20"/>
      <c r="H91" s="20"/>
      <c r="I91" s="64"/>
      <c r="J91" s="14"/>
      <c r="K91" s="14"/>
      <c r="L91" s="129">
        <v>3</v>
      </c>
      <c r="M91" s="130">
        <v>50</v>
      </c>
      <c r="N91" s="130">
        <v>50</v>
      </c>
      <c r="O91" s="130">
        <v>50</v>
      </c>
      <c r="P91" s="130">
        <v>50</v>
      </c>
      <c r="Q91" s="131">
        <v>50</v>
      </c>
      <c r="R91" s="235"/>
      <c r="S91" s="235"/>
      <c r="T91" s="235"/>
      <c r="U91" s="235"/>
      <c r="V91" s="235"/>
    </row>
    <row r="92" spans="2:22" s="31" customFormat="1" ht="15.95" customHeight="1" x14ac:dyDescent="0.2">
      <c r="B92" s="20"/>
      <c r="C92" s="20"/>
      <c r="D92" s="124"/>
      <c r="E92" s="124"/>
      <c r="F92" s="20"/>
      <c r="G92" s="20"/>
      <c r="H92" s="20"/>
      <c r="I92" s="64"/>
      <c r="J92" s="14"/>
      <c r="K92" s="14"/>
      <c r="L92" s="129">
        <v>4</v>
      </c>
      <c r="M92" s="132">
        <v>50</v>
      </c>
      <c r="N92" s="132">
        <v>50</v>
      </c>
      <c r="O92" s="132">
        <v>50</v>
      </c>
      <c r="P92" s="132">
        <v>50</v>
      </c>
      <c r="Q92" s="133">
        <v>50</v>
      </c>
      <c r="R92" s="235"/>
      <c r="S92" s="235"/>
      <c r="T92" s="235"/>
      <c r="U92" s="235"/>
      <c r="V92" s="235"/>
    </row>
    <row r="93" spans="2:22" s="31" customFormat="1" ht="15.95" customHeight="1" x14ac:dyDescent="0.2">
      <c r="B93" s="20"/>
      <c r="C93" s="20"/>
      <c r="D93" s="124"/>
      <c r="E93" s="124"/>
      <c r="F93" s="20"/>
      <c r="G93" s="20"/>
      <c r="H93" s="20"/>
      <c r="I93" s="64"/>
      <c r="J93" s="14"/>
      <c r="K93" s="14"/>
      <c r="L93" s="129">
        <v>5</v>
      </c>
      <c r="M93" s="132">
        <v>50</v>
      </c>
      <c r="N93" s="132">
        <v>50</v>
      </c>
      <c r="O93" s="132">
        <v>50</v>
      </c>
      <c r="P93" s="132">
        <v>50</v>
      </c>
      <c r="Q93" s="133">
        <v>50</v>
      </c>
      <c r="R93" s="235"/>
      <c r="S93" s="235"/>
      <c r="T93" s="235"/>
      <c r="U93" s="235"/>
      <c r="V93" s="235"/>
    </row>
    <row r="94" spans="2:22" s="31" customFormat="1" ht="15.95" customHeight="1" x14ac:dyDescent="0.2">
      <c r="B94" s="20"/>
      <c r="C94" s="20"/>
      <c r="D94" s="124"/>
      <c r="E94" s="124"/>
      <c r="F94" s="20"/>
      <c r="G94" s="20"/>
      <c r="H94" s="20"/>
      <c r="I94" s="64"/>
      <c r="J94" s="14"/>
      <c r="K94" s="14"/>
      <c r="L94" s="129">
        <v>6</v>
      </c>
      <c r="M94" s="132">
        <v>50</v>
      </c>
      <c r="N94" s="132">
        <v>50</v>
      </c>
      <c r="O94" s="132">
        <v>50</v>
      </c>
      <c r="P94" s="132">
        <v>50</v>
      </c>
      <c r="Q94" s="133">
        <v>50</v>
      </c>
      <c r="R94" s="235"/>
      <c r="S94" s="235"/>
      <c r="T94" s="235"/>
      <c r="U94" s="235"/>
      <c r="V94" s="235"/>
    </row>
    <row r="95" spans="2:22" s="31" customFormat="1" ht="15.95" customHeight="1" x14ac:dyDescent="0.2">
      <c r="B95" s="20"/>
      <c r="C95" s="20"/>
      <c r="D95" s="124"/>
      <c r="E95" s="124"/>
      <c r="F95" s="20"/>
      <c r="G95" s="20"/>
      <c r="H95" s="20"/>
      <c r="I95" s="64"/>
      <c r="J95" s="14"/>
      <c r="K95" s="14"/>
      <c r="L95" s="129">
        <v>7</v>
      </c>
      <c r="M95" s="132">
        <v>50</v>
      </c>
      <c r="N95" s="132">
        <v>50</v>
      </c>
      <c r="O95" s="132">
        <v>50</v>
      </c>
      <c r="P95" s="132">
        <v>50</v>
      </c>
      <c r="Q95" s="133">
        <v>50</v>
      </c>
      <c r="R95" s="235"/>
      <c r="S95" s="235"/>
      <c r="T95" s="235"/>
      <c r="U95" s="235"/>
      <c r="V95" s="235"/>
    </row>
    <row r="96" spans="2:22" s="31" customFormat="1" ht="15.95" customHeight="1" x14ac:dyDescent="0.2">
      <c r="B96" s="20"/>
      <c r="C96" s="20"/>
      <c r="D96" s="124"/>
      <c r="E96" s="124"/>
      <c r="F96" s="20"/>
      <c r="G96" s="20"/>
      <c r="H96" s="20"/>
      <c r="I96" s="64"/>
      <c r="J96" s="14"/>
      <c r="K96" s="14"/>
      <c r="L96" s="129">
        <v>8</v>
      </c>
      <c r="M96" s="132">
        <v>50</v>
      </c>
      <c r="N96" s="132">
        <v>50</v>
      </c>
      <c r="O96" s="132">
        <v>50</v>
      </c>
      <c r="P96" s="132">
        <v>50</v>
      </c>
      <c r="Q96" s="133">
        <v>50</v>
      </c>
      <c r="R96" s="235"/>
      <c r="S96" s="235"/>
      <c r="T96" s="235"/>
      <c r="U96" s="235"/>
      <c r="V96" s="235"/>
    </row>
    <row r="97" spans="2:22" s="31" customFormat="1" ht="15.95" customHeight="1" x14ac:dyDescent="0.2">
      <c r="B97" s="20"/>
      <c r="C97" s="20"/>
      <c r="D97" s="124"/>
      <c r="E97" s="124"/>
      <c r="F97" s="20"/>
      <c r="G97" s="20"/>
      <c r="H97" s="20"/>
      <c r="I97" s="64"/>
      <c r="J97" s="14"/>
      <c r="K97" s="14"/>
      <c r="L97" s="129">
        <v>9</v>
      </c>
      <c r="M97" s="132">
        <v>50</v>
      </c>
      <c r="N97" s="132">
        <v>50</v>
      </c>
      <c r="O97" s="132">
        <v>50</v>
      </c>
      <c r="P97" s="132">
        <v>50</v>
      </c>
      <c r="Q97" s="133">
        <v>50</v>
      </c>
      <c r="R97" s="235"/>
      <c r="S97" s="235"/>
      <c r="T97" s="235"/>
      <c r="U97" s="235"/>
      <c r="V97" s="235"/>
    </row>
    <row r="98" spans="2:22" s="31" customFormat="1" ht="15.95" customHeight="1" x14ac:dyDescent="0.2">
      <c r="B98" s="20"/>
      <c r="C98" s="20"/>
      <c r="D98" s="124"/>
      <c r="E98" s="124"/>
      <c r="F98" s="20"/>
      <c r="G98" s="20"/>
      <c r="H98" s="20"/>
      <c r="I98" s="64"/>
      <c r="J98" s="14"/>
      <c r="K98" s="14"/>
      <c r="L98" s="129">
        <v>10</v>
      </c>
      <c r="M98" s="132">
        <v>50</v>
      </c>
      <c r="N98" s="132">
        <v>50</v>
      </c>
      <c r="O98" s="132">
        <v>50</v>
      </c>
      <c r="P98" s="132">
        <v>50</v>
      </c>
      <c r="Q98" s="133">
        <v>50</v>
      </c>
      <c r="R98" s="235"/>
      <c r="S98" s="235"/>
      <c r="T98" s="235"/>
      <c r="U98" s="235"/>
      <c r="V98" s="235"/>
    </row>
    <row r="99" spans="2:22" s="31" customFormat="1" ht="15.95" customHeight="1" x14ac:dyDescent="0.2">
      <c r="B99" s="20"/>
      <c r="C99" s="20"/>
      <c r="D99" s="124"/>
      <c r="E99" s="124"/>
      <c r="F99" s="20"/>
      <c r="G99" s="20"/>
      <c r="H99" s="20"/>
      <c r="I99" s="64"/>
      <c r="J99" s="14"/>
      <c r="K99" s="14"/>
      <c r="L99" s="129">
        <v>11</v>
      </c>
      <c r="M99" s="132">
        <v>50</v>
      </c>
      <c r="N99" s="132">
        <v>50</v>
      </c>
      <c r="O99" s="132">
        <v>50</v>
      </c>
      <c r="P99" s="132">
        <v>50</v>
      </c>
      <c r="Q99" s="133">
        <v>50</v>
      </c>
      <c r="R99" s="235"/>
      <c r="S99" s="235"/>
      <c r="T99" s="235"/>
      <c r="U99" s="235"/>
      <c r="V99" s="235"/>
    </row>
    <row r="100" spans="2:22" s="31" customFormat="1" ht="15.95" customHeight="1" x14ac:dyDescent="0.2">
      <c r="B100" s="20"/>
      <c r="C100" s="20"/>
      <c r="D100" s="124"/>
      <c r="E100" s="124"/>
      <c r="F100" s="20"/>
      <c r="G100" s="20"/>
      <c r="H100" s="20"/>
      <c r="I100" s="64"/>
      <c r="J100" s="14"/>
      <c r="K100" s="14"/>
      <c r="L100" s="129">
        <v>12</v>
      </c>
      <c r="M100" s="132">
        <v>50</v>
      </c>
      <c r="N100" s="132">
        <v>50</v>
      </c>
      <c r="O100" s="132">
        <v>50</v>
      </c>
      <c r="P100" s="132">
        <v>50</v>
      </c>
      <c r="Q100" s="133">
        <v>50</v>
      </c>
      <c r="R100" s="235"/>
      <c r="S100" s="235"/>
      <c r="T100" s="235"/>
      <c r="U100" s="235"/>
      <c r="V100" s="235"/>
    </row>
    <row r="101" spans="2:22" s="31" customFormat="1" ht="15.95" customHeight="1" x14ac:dyDescent="0.2">
      <c r="B101" s="20"/>
      <c r="C101" s="20"/>
      <c r="D101" s="124"/>
      <c r="E101" s="124"/>
      <c r="F101" s="20"/>
      <c r="G101" s="20"/>
      <c r="H101" s="20"/>
      <c r="I101" s="64"/>
      <c r="J101" s="14"/>
      <c r="K101" s="14"/>
      <c r="L101" s="129">
        <v>13</v>
      </c>
      <c r="M101" s="132">
        <v>50</v>
      </c>
      <c r="N101" s="132">
        <v>50</v>
      </c>
      <c r="O101" s="132">
        <v>50</v>
      </c>
      <c r="P101" s="132">
        <v>50</v>
      </c>
      <c r="Q101" s="133">
        <v>50</v>
      </c>
      <c r="R101" s="235"/>
      <c r="S101" s="235"/>
      <c r="T101" s="235"/>
      <c r="U101" s="235"/>
      <c r="V101" s="235"/>
    </row>
    <row r="102" spans="2:22" s="31" customFormat="1" ht="15.95" customHeight="1" x14ac:dyDescent="0.2">
      <c r="B102" s="20"/>
      <c r="C102" s="20"/>
      <c r="D102" s="124"/>
      <c r="E102" s="124"/>
      <c r="F102" s="20"/>
      <c r="G102" s="20"/>
      <c r="H102" s="20"/>
      <c r="I102" s="64"/>
      <c r="J102" s="14"/>
      <c r="K102" s="14"/>
      <c r="L102" s="129">
        <v>14</v>
      </c>
      <c r="M102" s="132">
        <v>50</v>
      </c>
      <c r="N102" s="132">
        <v>50</v>
      </c>
      <c r="O102" s="132">
        <v>50</v>
      </c>
      <c r="P102" s="132">
        <v>50</v>
      </c>
      <c r="Q102" s="133">
        <v>50</v>
      </c>
      <c r="R102" s="235"/>
      <c r="S102" s="235"/>
      <c r="T102" s="235"/>
      <c r="U102" s="235"/>
      <c r="V102" s="235"/>
    </row>
    <row r="103" spans="2:22" s="31" customFormat="1" ht="15.95" customHeight="1" thickBot="1" x14ac:dyDescent="0.25">
      <c r="B103" s="20"/>
      <c r="C103" s="20"/>
      <c r="D103" s="124"/>
      <c r="E103" s="124"/>
      <c r="F103" s="20"/>
      <c r="G103" s="20"/>
      <c r="H103" s="20"/>
      <c r="I103" s="64"/>
      <c r="J103" s="14"/>
      <c r="K103" s="14"/>
      <c r="L103" s="134">
        <v>15</v>
      </c>
      <c r="M103" s="237">
        <v>50</v>
      </c>
      <c r="N103" s="237">
        <v>50</v>
      </c>
      <c r="O103" s="237">
        <v>50</v>
      </c>
      <c r="P103" s="237">
        <v>50</v>
      </c>
      <c r="Q103" s="238">
        <v>50</v>
      </c>
      <c r="R103" s="235"/>
      <c r="S103" s="235"/>
      <c r="T103" s="235"/>
      <c r="U103" s="235"/>
      <c r="V103" s="235"/>
    </row>
    <row r="104" spans="2:22" s="31" customFormat="1" ht="15.95" customHeight="1" x14ac:dyDescent="0.2">
      <c r="B104" s="20"/>
      <c r="C104" s="20"/>
      <c r="D104" s="124"/>
      <c r="E104" s="124"/>
      <c r="F104" s="20"/>
      <c r="G104" s="20"/>
      <c r="H104" s="20"/>
      <c r="I104" s="64"/>
      <c r="J104" s="14"/>
      <c r="K104" s="14"/>
      <c r="L104" s="234"/>
      <c r="M104" s="235"/>
      <c r="N104" s="235"/>
      <c r="O104" s="235"/>
      <c r="P104" s="235"/>
      <c r="Q104" s="235"/>
      <c r="R104" s="235"/>
      <c r="S104" s="235"/>
      <c r="T104" s="235"/>
      <c r="U104" s="235"/>
      <c r="V104" s="235"/>
    </row>
    <row r="105" spans="2:22" s="31" customFormat="1" ht="15.95" customHeight="1" x14ac:dyDescent="0.2">
      <c r="B105" s="20"/>
      <c r="C105" s="20"/>
      <c r="D105" s="124"/>
      <c r="E105" s="124"/>
      <c r="F105" s="20"/>
      <c r="G105" s="20"/>
      <c r="H105" s="20"/>
      <c r="I105" s="64"/>
      <c r="J105" s="14"/>
      <c r="K105" s="14"/>
      <c r="L105" s="234"/>
      <c r="M105" s="235"/>
      <c r="N105" s="235"/>
      <c r="O105" s="235"/>
      <c r="P105" s="235"/>
      <c r="Q105" s="235"/>
      <c r="R105" s="235"/>
      <c r="S105" s="235"/>
      <c r="T105" s="235"/>
      <c r="U105" s="235"/>
      <c r="V105" s="235"/>
    </row>
    <row r="106" spans="2:22" s="31" customFormat="1" ht="15.95" customHeight="1" x14ac:dyDescent="0.2">
      <c r="B106" s="20"/>
      <c r="C106" s="20"/>
      <c r="D106" s="124"/>
      <c r="E106" s="124"/>
      <c r="F106" s="20"/>
      <c r="G106" s="20"/>
      <c r="H106" s="20"/>
      <c r="I106" s="64"/>
      <c r="J106" s="14"/>
      <c r="K106" s="14"/>
      <c r="L106" s="234"/>
      <c r="M106" s="235"/>
      <c r="N106" s="235"/>
      <c r="O106" s="235"/>
      <c r="P106" s="235"/>
      <c r="Q106" s="235"/>
      <c r="R106" s="235"/>
      <c r="S106" s="235"/>
      <c r="T106" s="235"/>
      <c r="U106" s="235"/>
      <c r="V106" s="235"/>
    </row>
    <row r="107" spans="2:22" s="31" customFormat="1" ht="15.95" customHeight="1" x14ac:dyDescent="0.2">
      <c r="B107" s="20"/>
      <c r="C107" s="20"/>
      <c r="D107" s="124"/>
      <c r="E107" s="124"/>
      <c r="F107" s="20"/>
      <c r="G107" s="20"/>
      <c r="H107" s="20"/>
      <c r="I107" s="64"/>
      <c r="J107" s="14"/>
      <c r="K107" s="14"/>
      <c r="L107" s="234"/>
      <c r="M107" s="235"/>
      <c r="N107" s="235"/>
      <c r="O107" s="235"/>
      <c r="P107" s="235"/>
      <c r="Q107" s="235"/>
      <c r="R107" s="235"/>
      <c r="S107" s="235"/>
      <c r="T107" s="235"/>
      <c r="U107" s="235"/>
      <c r="V107" s="235"/>
    </row>
    <row r="108" spans="2:22" s="31" customFormat="1" ht="15.95" customHeight="1" x14ac:dyDescent="0.2">
      <c r="B108" s="20"/>
      <c r="C108" s="20"/>
      <c r="D108" s="124"/>
      <c r="E108" s="124"/>
      <c r="F108" s="20"/>
      <c r="G108" s="20"/>
      <c r="H108" s="20"/>
      <c r="I108" s="64"/>
      <c r="J108" s="14"/>
      <c r="K108" s="14"/>
      <c r="L108" s="234"/>
      <c r="M108" s="235"/>
      <c r="N108" s="235"/>
      <c r="O108" s="235"/>
      <c r="P108" s="235"/>
      <c r="Q108" s="235"/>
      <c r="R108" s="235"/>
      <c r="S108" s="235"/>
      <c r="T108" s="235"/>
      <c r="U108" s="235"/>
      <c r="V108" s="235"/>
    </row>
    <row r="109" spans="2:22" s="31" customFormat="1" ht="15.95" customHeight="1" x14ac:dyDescent="0.2">
      <c r="B109" s="20"/>
      <c r="C109" s="20"/>
      <c r="D109" s="124"/>
      <c r="E109" s="124"/>
      <c r="F109" s="20"/>
      <c r="G109" s="20"/>
      <c r="H109" s="20"/>
      <c r="I109" s="6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</row>
    <row r="110" spans="2:22" ht="123.95" customHeight="1" x14ac:dyDescent="0.2">
      <c r="B110" s="22"/>
      <c r="C110" s="22"/>
      <c r="D110" s="22"/>
      <c r="E110" s="22"/>
      <c r="F110" s="22"/>
      <c r="G110" s="22"/>
      <c r="H110" s="22"/>
      <c r="I110" s="22"/>
      <c r="J110" s="22"/>
      <c r="K110" s="22"/>
    </row>
    <row r="111" spans="2:22" ht="15.95" customHeight="1" x14ac:dyDescent="0.2">
      <c r="B111" s="22"/>
      <c r="C111" s="22"/>
      <c r="D111" s="22"/>
      <c r="E111" s="22"/>
      <c r="F111" s="22"/>
      <c r="G111" s="22"/>
      <c r="H111" s="22"/>
      <c r="I111" s="22"/>
      <c r="J111" s="22"/>
      <c r="K111" s="22"/>
    </row>
    <row r="112" spans="2:22" ht="15.95" customHeight="1" x14ac:dyDescent="0.2">
      <c r="B112" s="22"/>
      <c r="C112" s="22"/>
      <c r="D112" s="22"/>
      <c r="E112" s="22"/>
      <c r="F112" s="22"/>
      <c r="G112" s="22"/>
      <c r="H112" s="22"/>
      <c r="I112" s="22"/>
      <c r="J112" s="22"/>
      <c r="K112" s="22"/>
    </row>
    <row r="113" spans="2:9" ht="15.75" thickBot="1" x14ac:dyDescent="0.25">
      <c r="B113" s="20"/>
      <c r="C113" s="20"/>
      <c r="D113" s="20"/>
    </row>
    <row r="114" spans="2:9" ht="20.25" thickBot="1" x14ac:dyDescent="0.35">
      <c r="B114" s="491" t="s">
        <v>199</v>
      </c>
      <c r="C114" s="492"/>
      <c r="D114" s="19"/>
    </row>
    <row r="115" spans="2:9" ht="17.25" thickBot="1" x14ac:dyDescent="0.3">
      <c r="B115" s="24" t="s">
        <v>47</v>
      </c>
      <c r="C115" s="42" t="s">
        <v>322</v>
      </c>
      <c r="D115" s="21"/>
      <c r="E115" s="15" t="s">
        <v>68</v>
      </c>
      <c r="F115" s="16" t="s">
        <v>69</v>
      </c>
      <c r="G115" s="149" t="s">
        <v>151</v>
      </c>
      <c r="H115" s="16" t="s">
        <v>70</v>
      </c>
      <c r="I115" s="17" t="s">
        <v>71</v>
      </c>
    </row>
    <row r="116" spans="2:9" s="31" customFormat="1" ht="16.5" thickTop="1" thickBot="1" x14ac:dyDescent="0.3">
      <c r="B116" s="27">
        <v>1</v>
      </c>
      <c r="C116" s="33">
        <v>100</v>
      </c>
      <c r="D116" s="34"/>
      <c r="E116" s="102">
        <f>MIN(C116:C175)</f>
        <v>70</v>
      </c>
      <c r="F116" s="91">
        <f>MAX(C116:C175)</f>
        <v>115</v>
      </c>
      <c r="G116" s="150">
        <f>AVERAGE(C116:C175)</f>
        <v>95.50833333333334</v>
      </c>
      <c r="H116" s="91">
        <f>F116-E116</f>
        <v>45</v>
      </c>
      <c r="I116" s="92">
        <f>_xlfn.STDEV.S(C116:C175)</f>
        <v>10.653037947652518</v>
      </c>
    </row>
    <row r="117" spans="2:9" s="31" customFormat="1" ht="14.25" x14ac:dyDescent="0.2">
      <c r="B117" s="28">
        <v>2</v>
      </c>
      <c r="C117" s="32">
        <v>110</v>
      </c>
      <c r="D117" s="34" t="s">
        <v>458</v>
      </c>
      <c r="E117" s="31">
        <v>80</v>
      </c>
      <c r="F117" s="31">
        <v>120</v>
      </c>
    </row>
    <row r="118" spans="2:9" s="31" customFormat="1" ht="14.25" x14ac:dyDescent="0.2">
      <c r="B118" s="28">
        <v>3</v>
      </c>
      <c r="C118" s="32">
        <v>90</v>
      </c>
      <c r="D118" s="34"/>
    </row>
    <row r="119" spans="2:9" s="31" customFormat="1" ht="14.25" x14ac:dyDescent="0.2">
      <c r="B119" s="35">
        <v>4</v>
      </c>
      <c r="C119" s="32">
        <v>95</v>
      </c>
      <c r="D119" s="34"/>
    </row>
    <row r="120" spans="2:9" s="31" customFormat="1" ht="14.25" x14ac:dyDescent="0.2">
      <c r="B120" s="35">
        <v>5</v>
      </c>
      <c r="C120" s="32">
        <v>100</v>
      </c>
      <c r="D120" s="34"/>
    </row>
    <row r="121" spans="2:9" s="31" customFormat="1" ht="14.25" x14ac:dyDescent="0.2">
      <c r="B121" s="35">
        <v>6</v>
      </c>
      <c r="C121" s="32">
        <v>70</v>
      </c>
      <c r="D121" s="34"/>
    </row>
    <row r="122" spans="2:9" s="31" customFormat="1" ht="14.25" x14ac:dyDescent="0.2">
      <c r="B122" s="35">
        <v>7</v>
      </c>
      <c r="C122" s="32">
        <v>100</v>
      </c>
      <c r="D122" s="34"/>
    </row>
    <row r="123" spans="2:9" s="31" customFormat="1" ht="14.25" x14ac:dyDescent="0.2">
      <c r="B123" s="35">
        <v>8</v>
      </c>
      <c r="C123" s="32">
        <v>100</v>
      </c>
      <c r="D123" s="34"/>
    </row>
    <row r="124" spans="2:9" s="31" customFormat="1" ht="14.25" x14ac:dyDescent="0.2">
      <c r="B124" s="35">
        <v>9</v>
      </c>
      <c r="C124" s="32">
        <v>110</v>
      </c>
      <c r="D124" s="34"/>
    </row>
    <row r="125" spans="2:9" s="31" customFormat="1" ht="14.25" x14ac:dyDescent="0.2">
      <c r="B125" s="35">
        <v>10</v>
      </c>
      <c r="C125" s="32">
        <v>80</v>
      </c>
      <c r="D125" s="34"/>
    </row>
    <row r="126" spans="2:9" s="31" customFormat="1" ht="14.25" x14ac:dyDescent="0.2">
      <c r="B126" s="35">
        <v>11</v>
      </c>
      <c r="C126" s="32">
        <v>86</v>
      </c>
      <c r="D126" s="34"/>
    </row>
    <row r="127" spans="2:9" s="31" customFormat="1" ht="14.25" x14ac:dyDescent="0.2">
      <c r="B127" s="35">
        <v>12</v>
      </c>
      <c r="C127" s="32">
        <v>95</v>
      </c>
      <c r="D127" s="34"/>
    </row>
    <row r="128" spans="2:9" s="31" customFormat="1" ht="14.25" x14ac:dyDescent="0.2">
      <c r="B128" s="35">
        <v>13</v>
      </c>
      <c r="C128" s="32">
        <v>90</v>
      </c>
      <c r="D128" s="34"/>
    </row>
    <row r="129" spans="2:4" s="31" customFormat="1" ht="14.25" x14ac:dyDescent="0.2">
      <c r="B129" s="35">
        <v>14</v>
      </c>
      <c r="C129" s="32">
        <v>100</v>
      </c>
      <c r="D129" s="34"/>
    </row>
    <row r="130" spans="2:4" s="31" customFormat="1" ht="14.25" x14ac:dyDescent="0.2">
      <c r="B130" s="35">
        <v>15</v>
      </c>
      <c r="C130" s="32">
        <v>90</v>
      </c>
      <c r="D130" s="34"/>
    </row>
    <row r="131" spans="2:4" s="31" customFormat="1" ht="14.25" x14ac:dyDescent="0.2">
      <c r="B131" s="35">
        <v>16</v>
      </c>
      <c r="C131" s="32">
        <v>115</v>
      </c>
      <c r="D131" s="34"/>
    </row>
    <row r="132" spans="2:4" s="31" customFormat="1" ht="14.25" x14ac:dyDescent="0.2">
      <c r="B132" s="35">
        <v>17</v>
      </c>
      <c r="C132" s="32">
        <v>110</v>
      </c>
      <c r="D132" s="34"/>
    </row>
    <row r="133" spans="2:4" s="31" customFormat="1" ht="14.25" x14ac:dyDescent="0.2">
      <c r="B133" s="35">
        <v>18</v>
      </c>
      <c r="C133" s="32">
        <v>80</v>
      </c>
      <c r="D133" s="34"/>
    </row>
    <row r="134" spans="2:4" s="31" customFormat="1" ht="14.25" x14ac:dyDescent="0.2">
      <c r="B134" s="35">
        <v>19</v>
      </c>
      <c r="C134" s="32">
        <v>85</v>
      </c>
      <c r="D134" s="34"/>
    </row>
    <row r="135" spans="2:4" s="31" customFormat="1" ht="14.25" x14ac:dyDescent="0.2">
      <c r="B135" s="35">
        <v>20</v>
      </c>
      <c r="C135" s="32">
        <v>110</v>
      </c>
      <c r="D135" s="34"/>
    </row>
    <row r="136" spans="2:4" s="31" customFormat="1" ht="14.25" x14ac:dyDescent="0.2">
      <c r="B136" s="35">
        <v>21</v>
      </c>
      <c r="C136" s="32">
        <v>105</v>
      </c>
      <c r="D136" s="34"/>
    </row>
    <row r="137" spans="2:4" s="31" customFormat="1" ht="14.25" x14ac:dyDescent="0.2">
      <c r="B137" s="35">
        <v>22</v>
      </c>
      <c r="C137" s="32">
        <v>100</v>
      </c>
      <c r="D137" s="34"/>
    </row>
    <row r="138" spans="2:4" s="31" customFormat="1" ht="14.25" x14ac:dyDescent="0.2">
      <c r="B138" s="35">
        <v>23</v>
      </c>
      <c r="C138" s="32">
        <v>110</v>
      </c>
      <c r="D138" s="34"/>
    </row>
    <row r="139" spans="2:4" s="31" customFormat="1" ht="14.25" x14ac:dyDescent="0.2">
      <c r="B139" s="35">
        <v>24</v>
      </c>
      <c r="C139" s="32">
        <v>85</v>
      </c>
      <c r="D139" s="34"/>
    </row>
    <row r="140" spans="2:4" s="31" customFormat="1" ht="14.25" x14ac:dyDescent="0.2">
      <c r="B140" s="35">
        <v>25</v>
      </c>
      <c r="C140" s="32">
        <v>86</v>
      </c>
      <c r="D140" s="34"/>
    </row>
    <row r="141" spans="2:4" s="31" customFormat="1" ht="14.25" x14ac:dyDescent="0.2">
      <c r="B141" s="35">
        <v>26</v>
      </c>
      <c r="C141" s="32">
        <v>90</v>
      </c>
      <c r="D141" s="34"/>
    </row>
    <row r="142" spans="2:4" s="31" customFormat="1" ht="14.25" x14ac:dyDescent="0.2">
      <c r="B142" s="35">
        <v>27</v>
      </c>
      <c r="C142" s="32">
        <v>97</v>
      </c>
      <c r="D142" s="34"/>
    </row>
    <row r="143" spans="2:4" s="31" customFormat="1" ht="14.25" x14ac:dyDescent="0.2">
      <c r="B143" s="35">
        <v>28</v>
      </c>
      <c r="C143" s="32">
        <v>100</v>
      </c>
      <c r="D143" s="34"/>
    </row>
    <row r="144" spans="2:4" s="31" customFormat="1" ht="14.25" x14ac:dyDescent="0.2">
      <c r="B144" s="240">
        <v>29</v>
      </c>
      <c r="C144" s="241">
        <v>85</v>
      </c>
      <c r="D144" s="34"/>
    </row>
    <row r="145" spans="2:10" s="31" customFormat="1" x14ac:dyDescent="0.2">
      <c r="B145" s="220">
        <v>30</v>
      </c>
      <c r="C145" s="44">
        <v>70</v>
      </c>
      <c r="D145" s="34"/>
      <c r="F145" s="14"/>
      <c r="G145" s="14"/>
      <c r="H145" s="14"/>
      <c r="I145" s="14"/>
      <c r="J145" s="14"/>
    </row>
    <row r="146" spans="2:10" s="31" customFormat="1" x14ac:dyDescent="0.2">
      <c r="B146" s="220">
        <v>31</v>
      </c>
      <c r="C146" s="44">
        <v>100</v>
      </c>
      <c r="D146" s="34"/>
      <c r="F146" s="14"/>
      <c r="G146" s="14"/>
      <c r="H146" s="14"/>
      <c r="I146" s="14"/>
      <c r="J146" s="14"/>
    </row>
    <row r="147" spans="2:10" s="31" customFormat="1" x14ac:dyDescent="0.2">
      <c r="B147" s="220">
        <v>32</v>
      </c>
      <c r="C147" s="44">
        <v>110</v>
      </c>
      <c r="D147" s="34"/>
      <c r="F147" s="14"/>
      <c r="G147" s="14"/>
      <c r="H147" s="14"/>
      <c r="I147" s="14"/>
      <c r="J147" s="14"/>
    </row>
    <row r="148" spans="2:10" s="31" customFormat="1" x14ac:dyDescent="0.2">
      <c r="B148" s="220">
        <v>33</v>
      </c>
      <c r="C148" s="44">
        <v>90</v>
      </c>
      <c r="D148" s="34"/>
      <c r="F148" s="14"/>
      <c r="G148" s="14"/>
      <c r="H148" s="14"/>
      <c r="I148" s="14"/>
      <c r="J148" s="14"/>
    </row>
    <row r="149" spans="2:10" s="31" customFormat="1" x14ac:dyDescent="0.2">
      <c r="B149" s="220">
        <v>34</v>
      </c>
      <c r="C149" s="44">
        <v>100</v>
      </c>
      <c r="D149" s="34"/>
      <c r="F149" s="14"/>
      <c r="G149" s="14"/>
      <c r="H149" s="14"/>
      <c r="I149" s="14"/>
      <c r="J149" s="14"/>
    </row>
    <row r="150" spans="2:10" s="31" customFormat="1" x14ac:dyDescent="0.2">
      <c r="B150" s="220">
        <v>35</v>
      </c>
      <c r="C150" s="44">
        <v>86.5</v>
      </c>
      <c r="D150" s="34"/>
      <c r="F150" s="14"/>
      <c r="G150" s="14"/>
      <c r="H150" s="14"/>
      <c r="I150" s="14"/>
      <c r="J150" s="14"/>
    </row>
    <row r="151" spans="2:10" s="31" customFormat="1" x14ac:dyDescent="0.2">
      <c r="B151" s="220">
        <v>36</v>
      </c>
      <c r="C151" s="44">
        <v>95</v>
      </c>
      <c r="D151" s="34"/>
      <c r="F151" s="14"/>
      <c r="G151" s="14"/>
      <c r="H151" s="14"/>
      <c r="I151" s="14"/>
      <c r="J151" s="14"/>
    </row>
    <row r="152" spans="2:10" s="31" customFormat="1" x14ac:dyDescent="0.2">
      <c r="B152" s="220">
        <v>37</v>
      </c>
      <c r="C152" s="44">
        <v>97</v>
      </c>
      <c r="D152" s="34"/>
      <c r="F152" s="14"/>
      <c r="G152" s="14"/>
      <c r="H152" s="14"/>
      <c r="I152" s="14"/>
      <c r="J152" s="14"/>
    </row>
    <row r="153" spans="2:10" s="31" customFormat="1" x14ac:dyDescent="0.2">
      <c r="B153" s="220">
        <v>38</v>
      </c>
      <c r="C153" s="44">
        <v>100</v>
      </c>
      <c r="D153" s="34"/>
      <c r="F153" s="14"/>
      <c r="G153" s="14"/>
      <c r="H153" s="14"/>
      <c r="I153" s="14"/>
      <c r="J153" s="14"/>
    </row>
    <row r="154" spans="2:10" s="31" customFormat="1" x14ac:dyDescent="0.2">
      <c r="B154" s="220">
        <v>39</v>
      </c>
      <c r="C154" s="44">
        <v>95</v>
      </c>
      <c r="D154" s="34"/>
      <c r="F154" s="14"/>
      <c r="G154" s="14"/>
      <c r="H154" s="14"/>
      <c r="I154" s="14"/>
      <c r="J154" s="14"/>
    </row>
    <row r="155" spans="2:10" s="31" customFormat="1" x14ac:dyDescent="0.2">
      <c r="B155" s="220">
        <v>40</v>
      </c>
      <c r="C155" s="44">
        <v>80</v>
      </c>
      <c r="D155" s="34"/>
      <c r="F155" s="14"/>
      <c r="G155" s="14"/>
      <c r="H155" s="14"/>
      <c r="I155" s="14"/>
      <c r="J155" s="14"/>
    </row>
    <row r="156" spans="2:10" s="31" customFormat="1" x14ac:dyDescent="0.2">
      <c r="B156" s="220">
        <v>41</v>
      </c>
      <c r="C156" s="44">
        <v>95</v>
      </c>
      <c r="D156" s="34"/>
      <c r="F156" s="14"/>
      <c r="G156" s="14"/>
      <c r="H156" s="14"/>
      <c r="I156" s="14"/>
      <c r="J156" s="14"/>
    </row>
    <row r="157" spans="2:10" s="31" customFormat="1" x14ac:dyDescent="0.2">
      <c r="B157" s="220">
        <v>42</v>
      </c>
      <c r="C157" s="44">
        <v>95</v>
      </c>
      <c r="D157" s="34"/>
      <c r="F157" s="14"/>
      <c r="G157" s="14"/>
      <c r="H157" s="14"/>
      <c r="I157" s="14"/>
      <c r="J157" s="14"/>
    </row>
    <row r="158" spans="2:10" s="31" customFormat="1" x14ac:dyDescent="0.2">
      <c r="B158" s="220">
        <v>43</v>
      </c>
      <c r="C158" s="44">
        <v>90</v>
      </c>
      <c r="D158" s="34"/>
      <c r="F158" s="14"/>
      <c r="G158" s="14"/>
      <c r="H158" s="14"/>
      <c r="I158" s="14"/>
      <c r="J158" s="14"/>
    </row>
    <row r="159" spans="2:10" s="31" customFormat="1" x14ac:dyDescent="0.2">
      <c r="B159" s="220">
        <v>44</v>
      </c>
      <c r="C159" s="44">
        <v>100</v>
      </c>
      <c r="D159" s="34"/>
      <c r="F159" s="14"/>
      <c r="G159" s="14"/>
      <c r="H159" s="14"/>
      <c r="I159" s="14"/>
      <c r="J159" s="14"/>
    </row>
    <row r="160" spans="2:10" s="31" customFormat="1" x14ac:dyDescent="0.2">
      <c r="B160" s="220">
        <v>45</v>
      </c>
      <c r="C160" s="44">
        <v>100</v>
      </c>
      <c r="D160" s="34"/>
      <c r="F160" s="14"/>
      <c r="G160" s="14"/>
      <c r="H160" s="14"/>
      <c r="I160" s="14"/>
      <c r="J160" s="14"/>
    </row>
    <row r="161" spans="2:10" s="31" customFormat="1" x14ac:dyDescent="0.2">
      <c r="B161" s="220">
        <v>46</v>
      </c>
      <c r="C161" s="44">
        <v>95</v>
      </c>
      <c r="D161" s="34"/>
      <c r="F161" s="14"/>
      <c r="G161" s="14"/>
      <c r="H161" s="14"/>
      <c r="I161" s="14"/>
      <c r="J161" s="14"/>
    </row>
    <row r="162" spans="2:10" s="31" customFormat="1" x14ac:dyDescent="0.2">
      <c r="B162" s="220">
        <v>47</v>
      </c>
      <c r="C162" s="44">
        <v>112</v>
      </c>
      <c r="D162" s="34"/>
      <c r="F162" s="14"/>
      <c r="G162" s="14"/>
      <c r="H162" s="14"/>
      <c r="I162" s="14"/>
      <c r="J162" s="14"/>
    </row>
    <row r="163" spans="2:10" s="31" customFormat="1" x14ac:dyDescent="0.2">
      <c r="B163" s="220">
        <v>48</v>
      </c>
      <c r="C163" s="44">
        <v>90</v>
      </c>
      <c r="D163" s="34"/>
      <c r="F163" s="14"/>
      <c r="G163" s="14"/>
      <c r="H163" s="14"/>
      <c r="I163" s="14"/>
      <c r="J163" s="14"/>
    </row>
    <row r="164" spans="2:10" s="31" customFormat="1" x14ac:dyDescent="0.2">
      <c r="B164" s="220">
        <v>49</v>
      </c>
      <c r="C164" s="44">
        <v>92</v>
      </c>
      <c r="D164" s="34"/>
      <c r="F164" s="14"/>
      <c r="G164" s="14"/>
      <c r="H164" s="14"/>
      <c r="I164" s="14"/>
      <c r="J164" s="14"/>
    </row>
    <row r="165" spans="2:10" s="31" customFormat="1" x14ac:dyDescent="0.2">
      <c r="B165" s="220">
        <v>50</v>
      </c>
      <c r="C165" s="44">
        <v>105</v>
      </c>
      <c r="D165" s="34"/>
      <c r="F165" s="14"/>
      <c r="G165" s="14"/>
      <c r="H165" s="14"/>
      <c r="I165" s="14"/>
      <c r="J165" s="14"/>
    </row>
    <row r="166" spans="2:10" s="31" customFormat="1" x14ac:dyDescent="0.2">
      <c r="B166" s="220">
        <v>51</v>
      </c>
      <c r="C166" s="44">
        <v>100</v>
      </c>
      <c r="D166" s="34"/>
      <c r="F166" s="14"/>
      <c r="G166" s="14"/>
      <c r="H166" s="14"/>
      <c r="I166" s="14"/>
      <c r="J166" s="14"/>
    </row>
    <row r="167" spans="2:10" s="31" customFormat="1" x14ac:dyDescent="0.2">
      <c r="B167" s="220">
        <v>52</v>
      </c>
      <c r="C167" s="44">
        <v>95</v>
      </c>
      <c r="D167" s="34"/>
      <c r="F167" s="14"/>
      <c r="G167" s="14"/>
      <c r="H167" s="14"/>
      <c r="I167" s="14"/>
      <c r="J167" s="14"/>
    </row>
    <row r="168" spans="2:10" s="31" customFormat="1" x14ac:dyDescent="0.2">
      <c r="B168" s="220">
        <v>53</v>
      </c>
      <c r="C168" s="44">
        <v>115</v>
      </c>
      <c r="D168" s="34"/>
      <c r="F168" s="14"/>
      <c r="G168" s="14"/>
      <c r="H168" s="14"/>
      <c r="I168" s="14"/>
      <c r="J168" s="14"/>
    </row>
    <row r="169" spans="2:10" s="31" customFormat="1" x14ac:dyDescent="0.2">
      <c r="B169" s="220">
        <v>54</v>
      </c>
      <c r="C169" s="44">
        <v>95</v>
      </c>
      <c r="D169" s="34"/>
      <c r="F169" s="14"/>
      <c r="G169" s="14"/>
      <c r="H169" s="14"/>
      <c r="I169" s="14"/>
      <c r="J169" s="14"/>
    </row>
    <row r="170" spans="2:10" s="31" customFormat="1" x14ac:dyDescent="0.2">
      <c r="B170" s="220">
        <v>55</v>
      </c>
      <c r="C170" s="44">
        <v>109</v>
      </c>
      <c r="D170" s="34"/>
      <c r="F170" s="14"/>
      <c r="G170" s="14"/>
      <c r="H170" s="14"/>
      <c r="I170" s="14"/>
      <c r="J170" s="14"/>
    </row>
    <row r="171" spans="2:10" s="31" customFormat="1" x14ac:dyDescent="0.2">
      <c r="B171" s="220">
        <v>56</v>
      </c>
      <c r="C171" s="44">
        <v>95</v>
      </c>
      <c r="D171" s="34"/>
      <c r="F171" s="14"/>
      <c r="G171" s="14"/>
      <c r="H171" s="14"/>
      <c r="I171" s="14"/>
      <c r="J171" s="14"/>
    </row>
    <row r="172" spans="2:10" s="31" customFormat="1" x14ac:dyDescent="0.2">
      <c r="B172" s="242">
        <v>57</v>
      </c>
      <c r="C172" s="44">
        <v>100</v>
      </c>
      <c r="D172" s="34"/>
      <c r="F172" s="14"/>
      <c r="G172" s="14"/>
      <c r="H172" s="14"/>
      <c r="I172" s="14"/>
      <c r="J172" s="14"/>
    </row>
    <row r="173" spans="2:10" s="31" customFormat="1" x14ac:dyDescent="0.2">
      <c r="B173" s="243">
        <v>58</v>
      </c>
      <c r="C173" s="44">
        <v>100</v>
      </c>
      <c r="D173" s="34"/>
      <c r="F173" s="14"/>
      <c r="G173" s="14"/>
      <c r="H173" s="14"/>
      <c r="I173" s="14"/>
      <c r="J173" s="14"/>
    </row>
    <row r="174" spans="2:10" s="31" customFormat="1" x14ac:dyDescent="0.2">
      <c r="B174" s="243">
        <v>59</v>
      </c>
      <c r="C174" s="44">
        <v>70</v>
      </c>
      <c r="D174" s="34"/>
      <c r="F174" s="14"/>
      <c r="G174" s="14"/>
      <c r="H174" s="14"/>
      <c r="I174" s="14"/>
      <c r="J174" s="14"/>
    </row>
    <row r="175" spans="2:10" ht="15.75" thickBot="1" x14ac:dyDescent="0.25">
      <c r="B175" s="244">
        <v>60</v>
      </c>
      <c r="C175" s="57">
        <v>80</v>
      </c>
    </row>
    <row r="176" spans="2:10" x14ac:dyDescent="0.2">
      <c r="B176" s="34"/>
      <c r="C176" s="20"/>
    </row>
    <row r="177" spans="2:14" ht="19.5" x14ac:dyDescent="0.3">
      <c r="F177" s="19"/>
    </row>
    <row r="178" spans="2:14" ht="20.25" thickBot="1" x14ac:dyDescent="0.35">
      <c r="B178" s="496" t="s">
        <v>200</v>
      </c>
      <c r="C178" s="496"/>
      <c r="D178" s="496"/>
      <c r="E178" s="19"/>
      <c r="F178" s="21"/>
    </row>
    <row r="179" spans="2:14" ht="17.25" thickBot="1" x14ac:dyDescent="0.3">
      <c r="B179" s="58" t="s">
        <v>37</v>
      </c>
      <c r="C179" s="25" t="s">
        <v>47</v>
      </c>
      <c r="D179" s="42" t="s">
        <v>65</v>
      </c>
      <c r="E179" s="93"/>
      <c r="F179" s="93"/>
      <c r="G179" s="40" t="s">
        <v>19</v>
      </c>
      <c r="H179" s="41" t="s">
        <v>68</v>
      </c>
      <c r="I179" s="41" t="s">
        <v>69</v>
      </c>
      <c r="J179" s="149" t="s">
        <v>151</v>
      </c>
      <c r="K179" s="41" t="s">
        <v>70</v>
      </c>
      <c r="L179" s="17" t="s">
        <v>71</v>
      </c>
      <c r="M179" s="14" t="s">
        <v>455</v>
      </c>
      <c r="N179" s="14" t="s">
        <v>456</v>
      </c>
    </row>
    <row r="180" spans="2:14" s="31" customFormat="1" ht="15.75" thickTop="1" x14ac:dyDescent="0.25">
      <c r="B180" s="48" t="s">
        <v>421</v>
      </c>
      <c r="C180" s="49">
        <v>1</v>
      </c>
      <c r="D180" s="50">
        <v>1.43</v>
      </c>
      <c r="E180" s="34"/>
      <c r="F180" s="34"/>
      <c r="G180" s="39" t="str">
        <f>B180</f>
        <v>GS1P4 SA1M-2</v>
      </c>
      <c r="H180" s="101">
        <f>MIN(D180:D182)</f>
        <v>1.43</v>
      </c>
      <c r="I180" s="101">
        <f>MAX(D180:D182)</f>
        <v>1.44</v>
      </c>
      <c r="J180" s="101">
        <f>AVERAGE(D180:D182)</f>
        <v>1.4333333333333333</v>
      </c>
      <c r="K180" s="101">
        <f>I180-H180</f>
        <v>1.0000000000000009E-2</v>
      </c>
      <c r="L180" s="97">
        <f>_xlfn.STDEV.P(D180:D182)</f>
        <v>4.7140452079103209E-3</v>
      </c>
      <c r="N180" s="31" t="s">
        <v>457</v>
      </c>
    </row>
    <row r="181" spans="2:14" s="31" customFormat="1" x14ac:dyDescent="0.25">
      <c r="B181" s="48" t="s">
        <v>421</v>
      </c>
      <c r="C181" s="49">
        <v>2</v>
      </c>
      <c r="D181" s="50">
        <v>1.44</v>
      </c>
      <c r="E181" s="34"/>
      <c r="F181" s="34"/>
      <c r="G181" s="37" t="str">
        <f>B183</f>
        <v>GS1P4 SA2M-2</v>
      </c>
      <c r="H181" s="73">
        <f>MIN(D183:D186)</f>
        <v>1.39</v>
      </c>
      <c r="I181" s="73">
        <f>MAX(D183:D186)</f>
        <v>1.45</v>
      </c>
      <c r="J181" s="73">
        <f>AVERAGE(D183:D186)</f>
        <v>1.43</v>
      </c>
      <c r="K181" s="73">
        <f>I181-H181</f>
        <v>6.0000000000000053E-2</v>
      </c>
      <c r="L181" s="98">
        <f>_xlfn.STDEV.P(D183:D186)</f>
        <v>2.3452078799117169E-2</v>
      </c>
      <c r="N181" s="31" t="s">
        <v>457</v>
      </c>
    </row>
    <row r="182" spans="2:14" s="31" customFormat="1" x14ac:dyDescent="0.25">
      <c r="B182" s="51" t="s">
        <v>421</v>
      </c>
      <c r="C182" s="52">
        <v>3</v>
      </c>
      <c r="D182" s="53">
        <v>1.43</v>
      </c>
      <c r="E182" s="34"/>
      <c r="F182" s="34"/>
      <c r="G182" s="37" t="str">
        <f>B188</f>
        <v>GS1P4 SA3M-2</v>
      </c>
      <c r="H182" s="73">
        <f>MIN(D187:D190)</f>
        <v>1.43</v>
      </c>
      <c r="I182" s="73">
        <f>MAX(D187:D190)</f>
        <v>1.4350000000000001</v>
      </c>
      <c r="J182" s="73">
        <f>AVERAGE(D187:D190)</f>
        <v>1.4312499999999999</v>
      </c>
      <c r="K182" s="73">
        <f>I182-H182</f>
        <v>5.0000000000001155E-3</v>
      </c>
      <c r="L182" s="98">
        <f>_xlfn.STDEV.P(D187:D190)</f>
        <v>2.1650635094611465E-3</v>
      </c>
      <c r="N182" s="31" t="s">
        <v>457</v>
      </c>
    </row>
    <row r="183" spans="2:14" s="31" customFormat="1" x14ac:dyDescent="0.25">
      <c r="B183" s="48" t="s">
        <v>422</v>
      </c>
      <c r="C183" s="54">
        <v>1</v>
      </c>
      <c r="D183" s="50">
        <v>1.45</v>
      </c>
      <c r="E183" s="34"/>
      <c r="F183" s="34"/>
      <c r="G183" s="37" t="str">
        <f>B191</f>
        <v>GS1P4 SA4M-2</v>
      </c>
      <c r="H183" s="73">
        <f>MIN(D191:D194)</f>
        <v>1.43</v>
      </c>
      <c r="I183" s="73">
        <f>MAX(D191:D194)</f>
        <v>1.44</v>
      </c>
      <c r="J183" s="73">
        <f>AVERAGE(D191:D194)</f>
        <v>1.4350000000000001</v>
      </c>
      <c r="K183" s="73">
        <f>I183-H183</f>
        <v>1.0000000000000009E-2</v>
      </c>
      <c r="L183" s="98">
        <f>_xlfn.STDEV.P(D191:D194)</f>
        <v>3.5355339059327407E-3</v>
      </c>
      <c r="N183" s="31" t="s">
        <v>457</v>
      </c>
    </row>
    <row r="184" spans="2:14" s="31" customFormat="1" ht="15.75" thickBot="1" x14ac:dyDescent="0.3">
      <c r="B184" s="48" t="s">
        <v>422</v>
      </c>
      <c r="C184" s="54">
        <v>2</v>
      </c>
      <c r="D184" s="50">
        <v>1.44</v>
      </c>
      <c r="E184" s="34"/>
      <c r="F184" s="34"/>
      <c r="G184" s="38" t="str">
        <f>B196</f>
        <v>GS1P4 SA5M-2</v>
      </c>
      <c r="H184" s="99">
        <f>MIN(D195:D198)</f>
        <v>1.425</v>
      </c>
      <c r="I184" s="99">
        <f>MAX(D195:D198)</f>
        <v>1.4350000000000001</v>
      </c>
      <c r="J184" s="99">
        <f>AVERAGE(D195:D198)</f>
        <v>1.42875</v>
      </c>
      <c r="K184" s="99">
        <f>I184-H184</f>
        <v>1.0000000000000009E-2</v>
      </c>
      <c r="L184" s="100">
        <f>_xlfn.STDEV.P(D195:D198)</f>
        <v>4.1457809879442455E-3</v>
      </c>
      <c r="N184" s="31" t="s">
        <v>457</v>
      </c>
    </row>
    <row r="185" spans="2:14" s="31" customFormat="1" ht="14.25" x14ac:dyDescent="0.2">
      <c r="B185" s="48" t="s">
        <v>422</v>
      </c>
      <c r="C185" s="54">
        <v>3</v>
      </c>
      <c r="D185" s="50">
        <v>1.44</v>
      </c>
      <c r="E185" s="34"/>
      <c r="F185" s="34"/>
      <c r="G185" s="36" t="s">
        <v>458</v>
      </c>
      <c r="H185" s="34" t="s">
        <v>459</v>
      </c>
      <c r="I185" s="34" t="s">
        <v>460</v>
      </c>
      <c r="J185" s="34"/>
      <c r="K185" s="34">
        <v>40</v>
      </c>
    </row>
    <row r="186" spans="2:14" s="31" customFormat="1" ht="15.75" x14ac:dyDescent="0.25">
      <c r="B186" s="51" t="s">
        <v>422</v>
      </c>
      <c r="C186" s="303">
        <v>4</v>
      </c>
      <c r="D186" s="53">
        <v>1.39</v>
      </c>
      <c r="E186" s="34"/>
      <c r="F186" s="34"/>
      <c r="G186" s="36"/>
      <c r="H186" s="34"/>
      <c r="I186" s="34"/>
      <c r="J186" s="34"/>
      <c r="K186" s="34"/>
    </row>
    <row r="187" spans="2:14" s="31" customFormat="1" ht="14.25" x14ac:dyDescent="0.2">
      <c r="B187" s="48" t="s">
        <v>423</v>
      </c>
      <c r="C187" s="54">
        <v>1</v>
      </c>
      <c r="D187" s="50">
        <v>1.43</v>
      </c>
      <c r="E187" s="34"/>
      <c r="F187" s="34"/>
      <c r="G187" s="36"/>
      <c r="H187" s="34"/>
      <c r="I187" s="34"/>
      <c r="J187" s="34"/>
      <c r="K187" s="34"/>
    </row>
    <row r="188" spans="2:14" s="31" customFormat="1" ht="14.25" x14ac:dyDescent="0.2">
      <c r="B188" s="48" t="s">
        <v>423</v>
      </c>
      <c r="C188" s="54">
        <v>2</v>
      </c>
      <c r="D188" s="50">
        <v>1.43</v>
      </c>
      <c r="E188" s="34"/>
      <c r="F188" s="34"/>
    </row>
    <row r="189" spans="2:14" s="31" customFormat="1" ht="14.25" x14ac:dyDescent="0.2">
      <c r="B189" s="48" t="s">
        <v>423</v>
      </c>
      <c r="C189" s="54">
        <v>3</v>
      </c>
      <c r="D189" s="50">
        <v>1.4350000000000001</v>
      </c>
      <c r="E189" s="34"/>
      <c r="F189" s="34"/>
    </row>
    <row r="190" spans="2:14" s="31" customFormat="1" ht="15.75" x14ac:dyDescent="0.25">
      <c r="B190" s="51" t="s">
        <v>423</v>
      </c>
      <c r="C190" s="302">
        <v>4</v>
      </c>
      <c r="D190" s="53">
        <v>1.43</v>
      </c>
      <c r="E190" s="34"/>
      <c r="F190" s="34"/>
    </row>
    <row r="191" spans="2:14" s="31" customFormat="1" ht="14.25" x14ac:dyDescent="0.2">
      <c r="B191" s="48" t="s">
        <v>424</v>
      </c>
      <c r="C191" s="54">
        <v>1</v>
      </c>
      <c r="D191" s="50">
        <v>1.44</v>
      </c>
      <c r="E191" s="34"/>
      <c r="F191" s="34"/>
    </row>
    <row r="192" spans="2:14" s="31" customFormat="1" ht="14.25" x14ac:dyDescent="0.2">
      <c r="B192" s="48" t="s">
        <v>424</v>
      </c>
      <c r="C192" s="54">
        <v>2</v>
      </c>
      <c r="D192" s="50">
        <v>1.4350000000000001</v>
      </c>
      <c r="E192" s="34"/>
      <c r="F192" s="34"/>
    </row>
    <row r="193" spans="1:6" s="31" customFormat="1" ht="14.25" x14ac:dyDescent="0.2">
      <c r="B193" s="48" t="s">
        <v>424</v>
      </c>
      <c r="C193" s="54">
        <v>3</v>
      </c>
      <c r="D193" s="50">
        <v>1.4350000000000001</v>
      </c>
      <c r="E193" s="34"/>
      <c r="F193" s="34"/>
    </row>
    <row r="194" spans="1:6" s="31" customFormat="1" ht="15.75" x14ac:dyDescent="0.25">
      <c r="B194" s="51" t="s">
        <v>424</v>
      </c>
      <c r="C194" s="302">
        <v>4</v>
      </c>
      <c r="D194" s="53">
        <v>1.43</v>
      </c>
      <c r="E194" s="34"/>
      <c r="F194" s="34"/>
    </row>
    <row r="195" spans="1:6" s="31" customFormat="1" ht="14.25" x14ac:dyDescent="0.2">
      <c r="B195" s="48" t="s">
        <v>425</v>
      </c>
      <c r="C195" s="54">
        <v>1</v>
      </c>
      <c r="D195" s="50">
        <v>1.43</v>
      </c>
      <c r="E195" s="34"/>
      <c r="F195" s="34"/>
    </row>
    <row r="196" spans="1:6" s="31" customFormat="1" ht="14.25" x14ac:dyDescent="0.2">
      <c r="B196" s="48" t="s">
        <v>425</v>
      </c>
      <c r="C196" s="54">
        <v>2</v>
      </c>
      <c r="D196" s="50">
        <v>1.425</v>
      </c>
      <c r="E196" s="34"/>
      <c r="F196" s="34"/>
    </row>
    <row r="197" spans="1:6" s="31" customFormat="1" ht="14.25" x14ac:dyDescent="0.2">
      <c r="B197" s="48" t="s">
        <v>425</v>
      </c>
      <c r="C197" s="54">
        <v>3</v>
      </c>
      <c r="D197" s="50">
        <v>1.4350000000000001</v>
      </c>
      <c r="E197" s="34"/>
      <c r="F197" s="34"/>
    </row>
    <row r="198" spans="1:6" s="31" customFormat="1" ht="16.5" thickBot="1" x14ac:dyDescent="0.3">
      <c r="B198" s="55" t="s">
        <v>425</v>
      </c>
      <c r="C198" s="304">
        <v>4</v>
      </c>
      <c r="D198" s="57">
        <v>1.425</v>
      </c>
      <c r="E198" s="34"/>
      <c r="F198" s="34"/>
    </row>
    <row r="199" spans="1:6" s="31" customFormat="1" ht="14.25" x14ac:dyDescent="0.2">
      <c r="A199" s="34"/>
      <c r="B199" s="34"/>
      <c r="C199" s="34"/>
      <c r="D199" s="34"/>
      <c r="E199" s="34"/>
      <c r="F199" s="34"/>
    </row>
    <row r="200" spans="1:6" s="31" customFormat="1" ht="14.25" x14ac:dyDescent="0.2">
      <c r="A200" s="34"/>
      <c r="E200" s="34"/>
      <c r="F200" s="34"/>
    </row>
    <row r="201" spans="1:6" s="31" customFormat="1" ht="14.25" x14ac:dyDescent="0.2">
      <c r="A201" s="34"/>
      <c r="B201" s="497" t="s">
        <v>347</v>
      </c>
      <c r="C201" s="497"/>
      <c r="D201" s="497"/>
      <c r="E201" s="34"/>
      <c r="F201" s="34"/>
    </row>
    <row r="202" spans="1:6" s="31" customFormat="1" ht="14.25" x14ac:dyDescent="0.2">
      <c r="A202" s="34"/>
      <c r="B202" s="307" t="s">
        <v>348</v>
      </c>
      <c r="C202" s="307" t="s">
        <v>351</v>
      </c>
      <c r="D202" s="307" t="s">
        <v>352</v>
      </c>
      <c r="E202" s="34"/>
      <c r="F202" s="34"/>
    </row>
    <row r="203" spans="1:6" s="31" customFormat="1" ht="14.25" x14ac:dyDescent="0.2">
      <c r="A203" s="34"/>
      <c r="B203" s="305" t="s">
        <v>363</v>
      </c>
      <c r="C203" s="305">
        <v>3</v>
      </c>
      <c r="D203" s="306" t="s">
        <v>353</v>
      </c>
      <c r="E203" s="34"/>
      <c r="F203" s="34"/>
    </row>
    <row r="204" spans="1:6" s="31" customFormat="1" ht="14.25" x14ac:dyDescent="0.2">
      <c r="A204" s="34"/>
      <c r="B204" s="305" t="s">
        <v>365</v>
      </c>
      <c r="C204" s="305">
        <v>4</v>
      </c>
      <c r="D204" s="306" t="s">
        <v>355</v>
      </c>
      <c r="E204" s="34"/>
      <c r="F204" s="34"/>
    </row>
    <row r="205" spans="1:6" s="31" customFormat="1" ht="14.25" x14ac:dyDescent="0.2">
      <c r="A205" s="34"/>
      <c r="B205" s="305" t="s">
        <v>367</v>
      </c>
      <c r="C205" s="305">
        <v>4</v>
      </c>
      <c r="D205" s="306" t="s">
        <v>353</v>
      </c>
      <c r="E205" s="34"/>
      <c r="F205" s="34"/>
    </row>
    <row r="206" spans="1:6" s="31" customFormat="1" ht="14.25" x14ac:dyDescent="0.2">
      <c r="A206" s="34"/>
      <c r="B206" s="305" t="s">
        <v>369</v>
      </c>
      <c r="C206" s="305">
        <v>4</v>
      </c>
      <c r="D206" s="306" t="s">
        <v>355</v>
      </c>
      <c r="E206" s="34"/>
      <c r="F206" s="34"/>
    </row>
    <row r="207" spans="1:6" s="31" customFormat="1" ht="14.25" x14ac:dyDescent="0.2">
      <c r="A207" s="34"/>
      <c r="B207" s="305" t="s">
        <v>371</v>
      </c>
      <c r="C207" s="305">
        <v>4</v>
      </c>
      <c r="D207" s="306" t="s">
        <v>353</v>
      </c>
      <c r="E207" s="34"/>
    </row>
    <row r="208" spans="1:6" s="31" customFormat="1" ht="14.25" x14ac:dyDescent="0.2">
      <c r="A208" s="34"/>
      <c r="B208" s="234"/>
      <c r="C208" s="234"/>
      <c r="D208" s="315"/>
      <c r="E208" s="34"/>
    </row>
    <row r="209" spans="1:13" s="31" customFormat="1" ht="14.25" x14ac:dyDescent="0.2">
      <c r="A209" s="34"/>
      <c r="B209" s="234"/>
      <c r="C209" s="234"/>
      <c r="D209" s="315"/>
      <c r="E209" s="34"/>
    </row>
    <row r="210" spans="1:13" s="31" customFormat="1" ht="14.25" x14ac:dyDescent="0.2">
      <c r="A210" s="34"/>
      <c r="B210" s="234"/>
      <c r="C210" s="234"/>
      <c r="D210" s="315"/>
      <c r="E210" s="34"/>
    </row>
    <row r="211" spans="1:13" ht="15.75" thickBot="1" x14ac:dyDescent="0.25">
      <c r="E211" s="22"/>
    </row>
    <row r="212" spans="1:13" ht="20.25" thickBot="1" x14ac:dyDescent="0.35">
      <c r="B212" s="485" t="s">
        <v>201</v>
      </c>
      <c r="C212" s="486"/>
      <c r="D212" s="487"/>
      <c r="E212" s="22"/>
    </row>
    <row r="213" spans="1:13" ht="17.25" thickBot="1" x14ac:dyDescent="0.3">
      <c r="B213" s="294" t="s">
        <v>323</v>
      </c>
      <c r="C213" s="298" t="s">
        <v>47</v>
      </c>
      <c r="D213" s="294" t="s">
        <v>65</v>
      </c>
      <c r="E213" s="93"/>
      <c r="F213" s="40" t="s">
        <v>19</v>
      </c>
      <c r="G213" s="41" t="s">
        <v>68</v>
      </c>
      <c r="H213" s="41" t="s">
        <v>69</v>
      </c>
      <c r="I213" s="149" t="s">
        <v>151</v>
      </c>
      <c r="J213" s="41" t="s">
        <v>70</v>
      </c>
      <c r="K213" s="17" t="s">
        <v>71</v>
      </c>
      <c r="L213" s="14" t="s">
        <v>455</v>
      </c>
      <c r="M213" s="14" t="s">
        <v>456</v>
      </c>
    </row>
    <row r="214" spans="1:13" s="31" customFormat="1" x14ac:dyDescent="0.25">
      <c r="B214" s="43" t="s">
        <v>417</v>
      </c>
      <c r="C214" s="231">
        <v>1</v>
      </c>
      <c r="D214" s="44">
        <v>1.38</v>
      </c>
      <c r="E214" s="34"/>
      <c r="F214" s="39" t="str">
        <f>B216</f>
        <v>GS1P4 SPWR-2</v>
      </c>
      <c r="G214" s="101">
        <f>MIN(D214:D219)</f>
        <v>1.36</v>
      </c>
      <c r="H214" s="101">
        <f>MAX(D214:D219)</f>
        <v>1.385</v>
      </c>
      <c r="I214" s="101">
        <f>AVERAGE(D214:D219)</f>
        <v>1.3733333333333333</v>
      </c>
      <c r="J214" s="101">
        <f>H214-G214</f>
        <v>2.4999999999999911E-2</v>
      </c>
      <c r="K214" s="97">
        <f>_xlfn.STDEV.P(D214:D219)</f>
        <v>8.9752746785574534E-3</v>
      </c>
      <c r="M214" s="31" t="s">
        <v>457</v>
      </c>
    </row>
    <row r="215" spans="1:13" s="31" customFormat="1" x14ac:dyDescent="0.25">
      <c r="B215" s="43" t="s">
        <v>417</v>
      </c>
      <c r="C215" s="49">
        <v>2</v>
      </c>
      <c r="D215" s="44">
        <v>1.385</v>
      </c>
      <c r="E215" s="34"/>
      <c r="F215" s="37" t="str">
        <f>B221</f>
        <v>GS1P4 sPWR-2</v>
      </c>
      <c r="G215" s="73">
        <f>MIN(D220:D222)</f>
        <v>1.4550000000000001</v>
      </c>
      <c r="H215" s="73">
        <f>MAX(D220:D222)</f>
        <v>1.46</v>
      </c>
      <c r="I215" s="73">
        <f>AVERAGE(D220:D222)</f>
        <v>1.4583333333333333</v>
      </c>
      <c r="J215" s="73">
        <f>H215-G215</f>
        <v>4.9999999999998934E-3</v>
      </c>
      <c r="K215" s="98">
        <f>_xlfn.STDEV.P(D220:D222)</f>
        <v>2.357022603955108E-3</v>
      </c>
      <c r="M215" s="31" t="s">
        <v>457</v>
      </c>
    </row>
    <row r="216" spans="1:13" s="31" customFormat="1" x14ac:dyDescent="0.25">
      <c r="B216" s="43" t="s">
        <v>417</v>
      </c>
      <c r="C216" s="49">
        <v>3</v>
      </c>
      <c r="D216" s="44">
        <v>1.38</v>
      </c>
      <c r="E216" s="34"/>
      <c r="F216" s="37" t="str">
        <f>B230</f>
        <v>GS1P4 LPWR-2</v>
      </c>
      <c r="G216" s="73">
        <f>MIN(D223:D228)</f>
        <v>1.37</v>
      </c>
      <c r="H216" s="73">
        <f>MAX(D223:D228)</f>
        <v>1.38</v>
      </c>
      <c r="I216" s="73">
        <f>AVERAGE(D223:D228)</f>
        <v>1.3775000000000002</v>
      </c>
      <c r="J216" s="73">
        <f>H216-G216</f>
        <v>9.9999999999997868E-3</v>
      </c>
      <c r="K216" s="98">
        <f>_xlfn.STDEV.P(D223:D228)</f>
        <v>3.8188130791297851E-3</v>
      </c>
      <c r="M216" s="31" t="s">
        <v>457</v>
      </c>
    </row>
    <row r="217" spans="1:13" s="31" customFormat="1" ht="15.75" thickBot="1" x14ac:dyDescent="0.3">
      <c r="B217" s="43" t="s">
        <v>417</v>
      </c>
      <c r="C217" s="49">
        <v>4</v>
      </c>
      <c r="D217" s="44">
        <v>1.365</v>
      </c>
      <c r="E217" s="34"/>
      <c r="F217" s="38" t="str">
        <f>B230</f>
        <v>GS1P4 LPWR-2</v>
      </c>
      <c r="G217" s="99">
        <f>MIN(D229:D232)</f>
        <v>1.4</v>
      </c>
      <c r="H217" s="99">
        <f>MAX(D229:D232)</f>
        <v>1.4750000000000001</v>
      </c>
      <c r="I217" s="99">
        <f>AVERAGE(D229:D232)</f>
        <v>1.4350000000000001</v>
      </c>
      <c r="J217" s="99">
        <f>H217-G217</f>
        <v>7.5000000000000178E-2</v>
      </c>
      <c r="K217" s="100">
        <f>_xlfn.STDEV.P(D229:D232)</f>
        <v>3.2977264895682333E-2</v>
      </c>
      <c r="M217" s="31" t="s">
        <v>457</v>
      </c>
    </row>
    <row r="218" spans="1:13" s="31" customFormat="1" x14ac:dyDescent="0.25">
      <c r="B218" s="43" t="s">
        <v>417</v>
      </c>
      <c r="C218" s="49">
        <v>5</v>
      </c>
      <c r="D218" s="44">
        <v>1.36</v>
      </c>
      <c r="E218" s="34"/>
      <c r="F218" s="36" t="s">
        <v>458</v>
      </c>
      <c r="G218" s="34" t="s">
        <v>459</v>
      </c>
      <c r="H218" s="34" t="s">
        <v>460</v>
      </c>
      <c r="I218" s="34"/>
      <c r="J218" s="34">
        <v>40</v>
      </c>
      <c r="L218" s="95"/>
    </row>
    <row r="219" spans="1:13" s="31" customFormat="1" x14ac:dyDescent="0.25">
      <c r="B219" s="45" t="s">
        <v>417</v>
      </c>
      <c r="C219" s="52">
        <v>6</v>
      </c>
      <c r="D219" s="46">
        <v>1.37</v>
      </c>
      <c r="E219" s="34"/>
      <c r="G219" s="94"/>
      <c r="H219" s="30"/>
      <c r="I219" s="95"/>
      <c r="J219" s="95"/>
      <c r="K219" s="95"/>
      <c r="L219" s="95"/>
    </row>
    <row r="220" spans="1:13" s="31" customFormat="1" x14ac:dyDescent="0.25">
      <c r="B220" s="43" t="s">
        <v>418</v>
      </c>
      <c r="C220" s="49">
        <v>7</v>
      </c>
      <c r="D220" s="44">
        <v>1.4550000000000001</v>
      </c>
      <c r="E220" s="34"/>
      <c r="G220" s="94"/>
      <c r="H220" s="30"/>
      <c r="I220" s="95"/>
      <c r="J220" s="95"/>
      <c r="K220" s="95"/>
      <c r="L220" s="95"/>
    </row>
    <row r="221" spans="1:13" s="31" customFormat="1" ht="14.25" x14ac:dyDescent="0.2">
      <c r="B221" s="43" t="s">
        <v>418</v>
      </c>
      <c r="C221" s="49">
        <v>8</v>
      </c>
      <c r="D221" s="44">
        <v>1.46</v>
      </c>
      <c r="E221" s="34"/>
    </row>
    <row r="222" spans="1:13" s="31" customFormat="1" ht="14.25" x14ac:dyDescent="0.2">
      <c r="B222" s="51" t="s">
        <v>418</v>
      </c>
      <c r="C222" s="52">
        <v>9</v>
      </c>
      <c r="D222" s="53">
        <v>1.46</v>
      </c>
      <c r="E222" s="34"/>
    </row>
    <row r="223" spans="1:13" s="31" customFormat="1" ht="14.25" x14ac:dyDescent="0.2">
      <c r="B223" s="43" t="s">
        <v>419</v>
      </c>
      <c r="C223" s="49">
        <v>10</v>
      </c>
      <c r="D223" s="44">
        <v>1.38</v>
      </c>
      <c r="E223" s="34"/>
    </row>
    <row r="224" spans="1:13" s="31" customFormat="1" ht="14.25" x14ac:dyDescent="0.2">
      <c r="B224" s="43" t="s">
        <v>419</v>
      </c>
      <c r="C224" s="49">
        <v>11</v>
      </c>
      <c r="D224" s="44">
        <v>1.38</v>
      </c>
      <c r="E224" s="34"/>
    </row>
    <row r="225" spans="2:12" s="31" customFormat="1" ht="14.25" x14ac:dyDescent="0.2">
      <c r="B225" s="43" t="s">
        <v>419</v>
      </c>
      <c r="C225" s="49">
        <v>12</v>
      </c>
      <c r="D225" s="44">
        <v>1.38</v>
      </c>
    </row>
    <row r="226" spans="2:12" s="31" customFormat="1" ht="14.25" x14ac:dyDescent="0.2">
      <c r="B226" s="43" t="s">
        <v>419</v>
      </c>
      <c r="C226" s="49">
        <v>13</v>
      </c>
      <c r="D226" s="44">
        <v>1.38</v>
      </c>
    </row>
    <row r="227" spans="2:12" s="31" customFormat="1" ht="14.25" x14ac:dyDescent="0.2">
      <c r="B227" s="43" t="s">
        <v>419</v>
      </c>
      <c r="C227" s="49">
        <v>14</v>
      </c>
      <c r="D227" s="44">
        <v>1.375</v>
      </c>
    </row>
    <row r="228" spans="2:12" s="31" customFormat="1" ht="14.25" x14ac:dyDescent="0.2">
      <c r="B228" s="51" t="s">
        <v>419</v>
      </c>
      <c r="C228" s="52">
        <v>15</v>
      </c>
      <c r="D228" s="46">
        <v>1.37</v>
      </c>
    </row>
    <row r="229" spans="2:12" s="31" customFormat="1" ht="14.25" x14ac:dyDescent="0.2">
      <c r="B229" s="48" t="s">
        <v>420</v>
      </c>
      <c r="C229" s="49">
        <v>16</v>
      </c>
      <c r="D229" s="44">
        <v>1.405</v>
      </c>
    </row>
    <row r="230" spans="2:12" s="31" customFormat="1" ht="14.25" x14ac:dyDescent="0.2">
      <c r="B230" s="48" t="s">
        <v>420</v>
      </c>
      <c r="C230" s="49">
        <v>17</v>
      </c>
      <c r="D230" s="44">
        <v>1.46</v>
      </c>
    </row>
    <row r="231" spans="2:12" s="31" customFormat="1" ht="14.25" x14ac:dyDescent="0.2">
      <c r="B231" s="48" t="s">
        <v>420</v>
      </c>
      <c r="C231" s="49">
        <v>18</v>
      </c>
      <c r="D231" s="44">
        <v>1.4750000000000001</v>
      </c>
    </row>
    <row r="232" spans="2:12" s="31" customFormat="1" thickBot="1" x14ac:dyDescent="0.25">
      <c r="B232" s="55" t="s">
        <v>420</v>
      </c>
      <c r="C232" s="56">
        <v>19</v>
      </c>
      <c r="D232" s="47">
        <v>1.4</v>
      </c>
    </row>
    <row r="233" spans="2:12" s="31" customFormat="1" x14ac:dyDescent="0.2">
      <c r="B233" s="34"/>
      <c r="C233" s="34"/>
      <c r="D233" s="34"/>
      <c r="G233" s="14"/>
      <c r="H233" s="14"/>
      <c r="I233" s="14"/>
      <c r="J233" s="14"/>
      <c r="K233" s="14"/>
      <c r="L233" s="14"/>
    </row>
    <row r="234" spans="2:12" s="31" customFormat="1" x14ac:dyDescent="0.2">
      <c r="B234" s="34"/>
      <c r="C234" s="34"/>
      <c r="D234" s="34"/>
      <c r="G234" s="14"/>
      <c r="H234" s="14"/>
      <c r="I234" s="14"/>
      <c r="J234" s="14"/>
      <c r="K234" s="14"/>
      <c r="L234" s="14"/>
    </row>
    <row r="235" spans="2:12" s="31" customFormat="1" x14ac:dyDescent="0.2">
      <c r="B235" s="34"/>
      <c r="C235" s="34"/>
      <c r="D235" s="34"/>
      <c r="G235" s="14"/>
      <c r="H235" s="14"/>
      <c r="I235" s="14"/>
      <c r="J235" s="14"/>
      <c r="K235" s="14"/>
      <c r="L235" s="14"/>
    </row>
    <row r="236" spans="2:12" x14ac:dyDescent="0.2">
      <c r="B236" s="34"/>
      <c r="C236" s="34"/>
      <c r="D236" s="34"/>
    </row>
    <row r="237" spans="2:12" x14ac:dyDescent="0.2">
      <c r="B237" s="34"/>
      <c r="C237" s="34"/>
      <c r="D237" s="34"/>
    </row>
    <row r="238" spans="2:12" x14ac:dyDescent="0.2">
      <c r="B238" s="34"/>
      <c r="C238" s="34"/>
      <c r="D238" s="34"/>
    </row>
    <row r="239" spans="2:12" x14ac:dyDescent="0.2">
      <c r="B239" s="34"/>
      <c r="C239" s="34"/>
      <c r="D239" s="34"/>
    </row>
    <row r="240" spans="2:12" x14ac:dyDescent="0.2">
      <c r="B240" s="34"/>
      <c r="C240" s="34"/>
      <c r="D240" s="34"/>
    </row>
    <row r="241" spans="2:4" x14ac:dyDescent="0.2">
      <c r="B241" s="34"/>
      <c r="C241" s="34"/>
      <c r="D241" s="34"/>
    </row>
    <row r="242" spans="2:4" x14ac:dyDescent="0.2">
      <c r="B242" s="34"/>
      <c r="C242" s="34"/>
      <c r="D242" s="34"/>
    </row>
    <row r="243" spans="2:4" x14ac:dyDescent="0.2">
      <c r="B243" s="34"/>
      <c r="C243" s="34"/>
      <c r="D243" s="34"/>
    </row>
    <row r="244" spans="2:4" x14ac:dyDescent="0.2">
      <c r="B244" s="34"/>
      <c r="C244" s="34"/>
      <c r="D244" s="34"/>
    </row>
    <row r="245" spans="2:4" x14ac:dyDescent="0.2">
      <c r="B245" s="34"/>
      <c r="C245" s="34"/>
      <c r="D245" s="34"/>
    </row>
  </sheetData>
  <mergeCells count="42">
    <mergeCell ref="D18:E18"/>
    <mergeCell ref="C2:G2"/>
    <mergeCell ref="C3:G3"/>
    <mergeCell ref="C8:E8"/>
    <mergeCell ref="C9:D9"/>
    <mergeCell ref="C10:D10"/>
    <mergeCell ref="C11:D11"/>
    <mergeCell ref="C12:D12"/>
    <mergeCell ref="C13:D13"/>
    <mergeCell ref="C14:D14"/>
    <mergeCell ref="C15:D15"/>
    <mergeCell ref="C16:D16"/>
    <mergeCell ref="D30:E30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L86:Q86"/>
    <mergeCell ref="D31:E31"/>
    <mergeCell ref="D32:E32"/>
    <mergeCell ref="D33:E33"/>
    <mergeCell ref="D34:E34"/>
    <mergeCell ref="D35:E35"/>
    <mergeCell ref="D36:E36"/>
    <mergeCell ref="C37:E37"/>
    <mergeCell ref="C38:E38"/>
    <mergeCell ref="B40:C40"/>
    <mergeCell ref="B63:D63"/>
    <mergeCell ref="B86:E86"/>
    <mergeCell ref="L87:L88"/>
    <mergeCell ref="M87:Q87"/>
    <mergeCell ref="B114:C114"/>
    <mergeCell ref="B178:D178"/>
    <mergeCell ref="B212:D212"/>
    <mergeCell ref="B201:D20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V252"/>
  <sheetViews>
    <sheetView topLeftCell="A106" zoomScale="60" zoomScaleNormal="60" workbookViewId="0">
      <selection activeCell="D122" sqref="D122:I122"/>
    </sheetView>
  </sheetViews>
  <sheetFormatPr baseColWidth="10" defaultColWidth="10.875" defaultRowHeight="15" x14ac:dyDescent="0.2"/>
  <cols>
    <col min="1" max="1" width="3" style="14" customWidth="1"/>
    <col min="2" max="2" width="17.375" style="14" customWidth="1"/>
    <col min="3" max="3" width="31.25" style="14" bestFit="1" customWidth="1"/>
    <col min="4" max="4" width="27.375" style="14" customWidth="1"/>
    <col min="5" max="5" width="23.5" style="14" customWidth="1"/>
    <col min="6" max="6" width="18.625" style="14" customWidth="1"/>
    <col min="7" max="7" width="18" style="14" customWidth="1"/>
    <col min="8" max="8" width="14.625" style="14" customWidth="1"/>
    <col min="9" max="9" width="13.5" style="14" customWidth="1"/>
    <col min="10" max="10" width="9.125" style="14" customWidth="1"/>
    <col min="11" max="11" width="10.875" style="14"/>
    <col min="12" max="12" width="13.75" style="14" customWidth="1"/>
    <col min="13" max="17" width="6" style="14" bestFit="1" customWidth="1"/>
    <col min="18" max="22" width="5.375" style="14" customWidth="1"/>
    <col min="23" max="16384" width="10.875" style="14"/>
  </cols>
  <sheetData>
    <row r="1" spans="2:15" ht="15.75" thickBot="1" x14ac:dyDescent="0.25"/>
    <row r="2" spans="2:15" s="61" customFormat="1" ht="26.25" x14ac:dyDescent="0.35">
      <c r="C2" s="498" t="s">
        <v>0</v>
      </c>
      <c r="D2" s="499"/>
      <c r="E2" s="499"/>
      <c r="F2" s="499"/>
      <c r="G2" s="500"/>
    </row>
    <row r="3" spans="2:15" ht="24" thickBot="1" x14ac:dyDescent="0.4">
      <c r="C3" s="511" t="s">
        <v>324</v>
      </c>
      <c r="D3" s="512"/>
      <c r="E3" s="512"/>
      <c r="F3" s="512"/>
      <c r="G3" s="513"/>
      <c r="L3" s="3"/>
    </row>
    <row r="4" spans="2:15" ht="15.75" thickBot="1" x14ac:dyDescent="0.25"/>
    <row r="5" spans="2:15" ht="27" thickBot="1" x14ac:dyDescent="0.4">
      <c r="C5" s="70" t="s">
        <v>2</v>
      </c>
      <c r="D5" s="71">
        <f>'Parts SN'!C5</f>
        <v>4931</v>
      </c>
      <c r="E5" s="62"/>
    </row>
    <row r="6" spans="2:15" ht="27" thickBot="1" x14ac:dyDescent="0.4">
      <c r="C6" s="70" t="s">
        <v>26</v>
      </c>
      <c r="D6" s="71" t="str">
        <f>'Parts SN'!D21</f>
        <v>SB4</v>
      </c>
      <c r="E6" s="62"/>
    </row>
    <row r="7" spans="2:15" ht="15.75" thickBot="1" x14ac:dyDescent="0.25"/>
    <row r="8" spans="2:15" ht="24" thickBot="1" x14ac:dyDescent="0.4">
      <c r="B8" s="11"/>
      <c r="C8" s="505" t="s">
        <v>258</v>
      </c>
      <c r="D8" s="506"/>
      <c r="E8" s="507"/>
      <c r="F8" s="11"/>
      <c r="G8" s="11"/>
      <c r="H8" s="11"/>
      <c r="I8" s="11"/>
      <c r="J8" s="11"/>
      <c r="K8" s="11"/>
      <c r="L8" s="11"/>
      <c r="M8" s="11"/>
      <c r="N8" s="11"/>
      <c r="O8" s="11"/>
    </row>
    <row r="9" spans="2:15" ht="15.75" x14ac:dyDescent="0.25">
      <c r="B9" s="11"/>
      <c r="C9" s="470" t="s">
        <v>269</v>
      </c>
      <c r="D9" s="471"/>
      <c r="E9" s="199"/>
      <c r="F9" s="11"/>
      <c r="G9" s="11"/>
      <c r="H9" s="11"/>
      <c r="I9" s="11"/>
      <c r="J9" s="11"/>
      <c r="K9" s="11"/>
      <c r="L9" s="11"/>
      <c r="M9" s="11"/>
      <c r="N9" s="11"/>
      <c r="O9" s="11"/>
    </row>
    <row r="10" spans="2:15" ht="15.75" x14ac:dyDescent="0.25">
      <c r="B10" s="11"/>
      <c r="C10" s="476" t="s">
        <v>270</v>
      </c>
      <c r="D10" s="469"/>
      <c r="E10" s="200"/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1" spans="2:15" ht="15.75" x14ac:dyDescent="0.25">
      <c r="B11" s="11"/>
      <c r="C11" s="476" t="s">
        <v>271</v>
      </c>
      <c r="D11" s="469"/>
      <c r="E11" s="200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spans="2:15" ht="15.75" x14ac:dyDescent="0.25">
      <c r="B12" s="11"/>
      <c r="C12" s="476" t="s">
        <v>272</v>
      </c>
      <c r="D12" s="469"/>
      <c r="E12" s="200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2:15" ht="15" customHeight="1" x14ac:dyDescent="0.25">
      <c r="B13" s="11"/>
      <c r="C13" s="476" t="s">
        <v>264</v>
      </c>
      <c r="D13" s="469"/>
      <c r="E13" s="200"/>
      <c r="F13" s="11"/>
      <c r="G13" s="11"/>
      <c r="H13" s="11"/>
      <c r="I13" s="11"/>
      <c r="J13" s="11"/>
      <c r="K13" s="11"/>
      <c r="L13" s="11"/>
      <c r="M13" s="11"/>
      <c r="N13" s="11"/>
      <c r="O13" s="11"/>
    </row>
    <row r="14" spans="2:15" ht="15.75" x14ac:dyDescent="0.25">
      <c r="B14" s="11"/>
      <c r="C14" s="476" t="s">
        <v>265</v>
      </c>
      <c r="D14" s="469"/>
      <c r="E14" s="200"/>
      <c r="F14" s="11"/>
      <c r="G14" s="11"/>
      <c r="H14" s="11"/>
      <c r="I14" s="11"/>
      <c r="J14" s="11"/>
      <c r="K14" s="11"/>
      <c r="L14" s="11"/>
      <c r="M14" s="11"/>
      <c r="N14" s="11"/>
      <c r="O14" s="11"/>
    </row>
    <row r="15" spans="2:15" ht="15.75" x14ac:dyDescent="0.25">
      <c r="B15" s="11"/>
      <c r="C15" s="476" t="s">
        <v>266</v>
      </c>
      <c r="D15" s="469"/>
      <c r="E15" s="200"/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6" spans="2:15" ht="16.5" thickBot="1" x14ac:dyDescent="0.3">
      <c r="B16" s="11"/>
      <c r="C16" s="508" t="s">
        <v>273</v>
      </c>
      <c r="D16" s="509"/>
      <c r="E16" s="201"/>
      <c r="F16" s="11"/>
      <c r="G16" s="11"/>
      <c r="H16" s="11"/>
      <c r="I16" s="11"/>
      <c r="J16" s="11"/>
      <c r="K16" s="11"/>
      <c r="L16" s="11"/>
      <c r="M16" s="11"/>
      <c r="N16" s="11"/>
      <c r="O16" s="11"/>
    </row>
    <row r="17" spans="2:15" ht="20.25" thickBot="1" x14ac:dyDescent="0.35">
      <c r="B17" s="12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</row>
    <row r="18" spans="2:15" ht="17.25" thickBot="1" x14ac:dyDescent="0.3">
      <c r="B18" s="58" t="s">
        <v>37</v>
      </c>
      <c r="C18" s="25" t="s">
        <v>38</v>
      </c>
      <c r="D18" s="524" t="s">
        <v>36</v>
      </c>
      <c r="E18" s="525"/>
      <c r="F18" s="25" t="s">
        <v>33</v>
      </c>
      <c r="G18" s="25" t="s">
        <v>34</v>
      </c>
      <c r="H18" s="25" t="s">
        <v>35</v>
      </c>
      <c r="I18" s="87" t="s">
        <v>43</v>
      </c>
      <c r="N18" s="11"/>
      <c r="O18" s="11"/>
    </row>
    <row r="19" spans="2:15" ht="15.75" thickTop="1" x14ac:dyDescent="0.2">
      <c r="B19" s="48">
        <v>11</v>
      </c>
      <c r="C19" s="49" t="s">
        <v>78</v>
      </c>
      <c r="D19" s="515" t="s">
        <v>92</v>
      </c>
      <c r="E19" s="475"/>
      <c r="F19" s="156"/>
      <c r="G19" s="156"/>
      <c r="H19" s="312" t="s">
        <v>319</v>
      </c>
      <c r="I19" s="78" t="s">
        <v>39</v>
      </c>
      <c r="J19" s="31"/>
      <c r="K19" s="31"/>
      <c r="L19" s="31"/>
      <c r="M19" s="31"/>
      <c r="N19" s="13"/>
      <c r="O19" s="13"/>
    </row>
    <row r="20" spans="2:15" x14ac:dyDescent="0.2">
      <c r="B20" s="48">
        <v>11</v>
      </c>
      <c r="C20" s="49" t="s">
        <v>49</v>
      </c>
      <c r="D20" s="515" t="s">
        <v>93</v>
      </c>
      <c r="E20" s="475"/>
      <c r="F20" s="156"/>
      <c r="G20" s="156"/>
      <c r="H20" s="312" t="s">
        <v>319</v>
      </c>
      <c r="I20" s="78" t="s">
        <v>39</v>
      </c>
      <c r="J20" s="31"/>
      <c r="K20" s="31"/>
      <c r="L20" s="31"/>
      <c r="M20" s="31"/>
      <c r="N20" s="13"/>
      <c r="O20" s="13"/>
    </row>
    <row r="21" spans="2:15" x14ac:dyDescent="0.2">
      <c r="B21" s="48">
        <v>11</v>
      </c>
      <c r="C21" s="49" t="s">
        <v>49</v>
      </c>
      <c r="D21" s="515" t="s">
        <v>94</v>
      </c>
      <c r="E21" s="475"/>
      <c r="F21" s="156"/>
      <c r="G21" s="156"/>
      <c r="H21" s="312" t="s">
        <v>319</v>
      </c>
      <c r="I21" s="78" t="s">
        <v>39</v>
      </c>
      <c r="J21" s="31"/>
      <c r="K21" s="31"/>
      <c r="L21" s="31"/>
      <c r="M21" s="31"/>
      <c r="N21" s="13"/>
      <c r="O21" s="13"/>
    </row>
    <row r="22" spans="2:15" x14ac:dyDescent="0.2">
      <c r="B22" s="48">
        <v>11</v>
      </c>
      <c r="C22" s="49" t="s">
        <v>49</v>
      </c>
      <c r="D22" s="515" t="s">
        <v>79</v>
      </c>
      <c r="E22" s="475"/>
      <c r="F22" s="156"/>
      <c r="G22" s="156"/>
      <c r="H22" s="312" t="s">
        <v>319</v>
      </c>
      <c r="I22" s="78" t="s">
        <v>39</v>
      </c>
      <c r="J22" s="31"/>
      <c r="K22" s="31"/>
      <c r="L22" s="31"/>
      <c r="M22" s="31"/>
      <c r="N22" s="13"/>
      <c r="O22" s="13"/>
    </row>
    <row r="23" spans="2:15" ht="15" customHeight="1" x14ac:dyDescent="0.2">
      <c r="B23" s="48">
        <v>11</v>
      </c>
      <c r="C23" s="49" t="s">
        <v>49</v>
      </c>
      <c r="D23" s="515" t="s">
        <v>82</v>
      </c>
      <c r="E23" s="475"/>
      <c r="F23" s="156"/>
      <c r="G23" s="156"/>
      <c r="H23" s="312" t="s">
        <v>319</v>
      </c>
      <c r="I23" s="78" t="s">
        <v>39</v>
      </c>
      <c r="J23" s="31"/>
      <c r="K23" s="31" t="s">
        <v>80</v>
      </c>
      <c r="L23" s="74"/>
      <c r="M23" s="521" t="s">
        <v>205</v>
      </c>
      <c r="N23" s="522"/>
      <c r="O23" s="522"/>
    </row>
    <row r="24" spans="2:15" x14ac:dyDescent="0.2">
      <c r="B24" s="48">
        <v>11</v>
      </c>
      <c r="C24" s="49" t="s">
        <v>49</v>
      </c>
      <c r="D24" s="515" t="s">
        <v>76</v>
      </c>
      <c r="E24" s="475"/>
      <c r="F24" s="156"/>
      <c r="G24" s="156"/>
      <c r="H24" s="312" t="s">
        <v>319</v>
      </c>
      <c r="I24" s="78" t="s">
        <v>39</v>
      </c>
      <c r="J24" s="31"/>
      <c r="K24" s="31" t="s">
        <v>80</v>
      </c>
      <c r="L24" s="74"/>
      <c r="M24" s="521"/>
      <c r="N24" s="522"/>
      <c r="O24" s="522"/>
    </row>
    <row r="25" spans="2:15" x14ac:dyDescent="0.2">
      <c r="B25" s="51">
        <v>11</v>
      </c>
      <c r="C25" s="52" t="s">
        <v>49</v>
      </c>
      <c r="D25" s="516" t="s">
        <v>81</v>
      </c>
      <c r="E25" s="517"/>
      <c r="F25" s="157"/>
      <c r="G25" s="157"/>
      <c r="H25" s="313" t="s">
        <v>319</v>
      </c>
      <c r="I25" s="79" t="s">
        <v>39</v>
      </c>
      <c r="J25" s="31"/>
      <c r="K25" s="31" t="s">
        <v>80</v>
      </c>
      <c r="L25" s="74"/>
      <c r="M25" s="521"/>
      <c r="N25" s="522"/>
      <c r="O25" s="522"/>
    </row>
    <row r="26" spans="2:15" x14ac:dyDescent="0.2">
      <c r="B26" s="48">
        <v>11</v>
      </c>
      <c r="C26" s="49" t="s">
        <v>49</v>
      </c>
      <c r="D26" s="515" t="s">
        <v>82</v>
      </c>
      <c r="E26" s="475"/>
      <c r="F26" s="156"/>
      <c r="G26" s="156"/>
      <c r="H26" s="312" t="s">
        <v>319</v>
      </c>
      <c r="I26" s="78" t="s">
        <v>39</v>
      </c>
      <c r="J26" s="31"/>
      <c r="K26" s="31" t="s">
        <v>80</v>
      </c>
      <c r="L26" s="74"/>
      <c r="M26" s="521"/>
      <c r="N26" s="522"/>
      <c r="O26" s="522"/>
    </row>
    <row r="27" spans="2:15" x14ac:dyDescent="0.2">
      <c r="B27" s="48">
        <v>11</v>
      </c>
      <c r="C27" s="49" t="s">
        <v>49</v>
      </c>
      <c r="D27" s="515" t="s">
        <v>76</v>
      </c>
      <c r="E27" s="475"/>
      <c r="F27" s="156"/>
      <c r="G27" s="156"/>
      <c r="H27" s="312" t="s">
        <v>319</v>
      </c>
      <c r="I27" s="78" t="s">
        <v>39</v>
      </c>
      <c r="J27" s="31"/>
      <c r="K27" s="31" t="s">
        <v>80</v>
      </c>
      <c r="L27" s="74"/>
      <c r="M27" s="521"/>
      <c r="N27" s="522"/>
      <c r="O27" s="522"/>
    </row>
    <row r="28" spans="2:15" x14ac:dyDescent="0.2">
      <c r="B28" s="51">
        <v>11</v>
      </c>
      <c r="C28" s="52" t="s">
        <v>49</v>
      </c>
      <c r="D28" s="516" t="s">
        <v>81</v>
      </c>
      <c r="E28" s="517"/>
      <c r="F28" s="157"/>
      <c r="G28" s="157"/>
      <c r="H28" s="313" t="s">
        <v>319</v>
      </c>
      <c r="I28" s="79" t="s">
        <v>39</v>
      </c>
      <c r="J28" s="31"/>
      <c r="K28" s="31" t="s">
        <v>80</v>
      </c>
      <c r="L28" s="74"/>
      <c r="M28" s="521"/>
      <c r="N28" s="522"/>
      <c r="O28" s="522"/>
    </row>
    <row r="29" spans="2:15" ht="15.75" x14ac:dyDescent="0.25">
      <c r="B29" s="48">
        <v>11</v>
      </c>
      <c r="C29" s="49" t="s">
        <v>49</v>
      </c>
      <c r="D29" s="515" t="s">
        <v>83</v>
      </c>
      <c r="E29" s="475"/>
      <c r="F29" s="156"/>
      <c r="G29" s="156"/>
      <c r="H29" s="312" t="s">
        <v>319</v>
      </c>
      <c r="I29" s="78" t="s">
        <v>40</v>
      </c>
      <c r="J29" s="31"/>
      <c r="K29" s="34"/>
      <c r="L29" s="202"/>
      <c r="M29" s="31"/>
      <c r="N29" s="13"/>
      <c r="O29" s="13"/>
    </row>
    <row r="30" spans="2:15" ht="15.75" x14ac:dyDescent="0.25">
      <c r="B30" s="171" t="s">
        <v>39</v>
      </c>
      <c r="C30" s="49" t="s">
        <v>106</v>
      </c>
      <c r="D30" s="515" t="s">
        <v>83</v>
      </c>
      <c r="E30" s="475"/>
      <c r="F30" s="156"/>
      <c r="G30" s="156"/>
      <c r="H30" s="312" t="s">
        <v>319</v>
      </c>
      <c r="I30" s="78" t="s">
        <v>41</v>
      </c>
      <c r="J30" s="31"/>
      <c r="K30" s="34"/>
      <c r="L30" s="202"/>
      <c r="M30" s="31"/>
      <c r="N30" s="13"/>
      <c r="O30" s="13"/>
    </row>
    <row r="31" spans="2:15" ht="15.75" x14ac:dyDescent="0.25">
      <c r="B31" s="171" t="s">
        <v>39</v>
      </c>
      <c r="C31" s="49" t="s">
        <v>198</v>
      </c>
      <c r="D31" s="515" t="s">
        <v>83</v>
      </c>
      <c r="E31" s="475"/>
      <c r="F31" s="156"/>
      <c r="G31" s="156"/>
      <c r="H31" s="312" t="s">
        <v>319</v>
      </c>
      <c r="I31" s="78" t="s">
        <v>41</v>
      </c>
      <c r="J31" s="31"/>
      <c r="K31" s="34"/>
      <c r="L31" s="202"/>
      <c r="M31" s="31"/>
      <c r="N31" s="13"/>
      <c r="O31" s="13"/>
    </row>
    <row r="32" spans="2:15" ht="15.75" x14ac:dyDescent="0.25">
      <c r="B32" s="48">
        <v>11</v>
      </c>
      <c r="C32" s="49" t="s">
        <v>49</v>
      </c>
      <c r="D32" s="515" t="s">
        <v>248</v>
      </c>
      <c r="E32" s="475"/>
      <c r="F32" s="156"/>
      <c r="G32" s="156"/>
      <c r="H32" s="312" t="s">
        <v>319</v>
      </c>
      <c r="I32" s="78" t="s">
        <v>42</v>
      </c>
      <c r="J32" s="31"/>
      <c r="K32" s="34"/>
      <c r="L32" s="202"/>
      <c r="M32" s="31"/>
      <c r="N32" s="13"/>
      <c r="O32" s="13"/>
    </row>
    <row r="33" spans="2:15" ht="15" customHeight="1" x14ac:dyDescent="0.2">
      <c r="B33" s="48">
        <v>103</v>
      </c>
      <c r="C33" s="49" t="s">
        <v>257</v>
      </c>
      <c r="D33" s="474" t="s">
        <v>256</v>
      </c>
      <c r="E33" s="475"/>
      <c r="F33" s="156"/>
      <c r="G33" s="156"/>
      <c r="H33" s="312" t="s">
        <v>319</v>
      </c>
      <c r="I33" s="78" t="s">
        <v>39</v>
      </c>
      <c r="J33" s="31"/>
      <c r="K33" s="31" t="s">
        <v>91</v>
      </c>
      <c r="L33" s="74"/>
      <c r="M33" s="31" t="s">
        <v>90</v>
      </c>
      <c r="N33" s="13"/>
      <c r="O33" s="13"/>
    </row>
    <row r="34" spans="2:15" x14ac:dyDescent="0.2">
      <c r="B34" s="48">
        <v>103</v>
      </c>
      <c r="C34" s="49" t="s">
        <v>50</v>
      </c>
      <c r="D34" s="515" t="s">
        <v>85</v>
      </c>
      <c r="E34" s="475"/>
      <c r="F34" s="156"/>
      <c r="G34" s="156"/>
      <c r="H34" s="312" t="s">
        <v>319</v>
      </c>
      <c r="I34" s="78" t="s">
        <v>44</v>
      </c>
      <c r="J34" s="31"/>
      <c r="K34" s="31" t="s">
        <v>268</v>
      </c>
      <c r="L34" s="31">
        <v>100</v>
      </c>
      <c r="M34" s="31" t="s">
        <v>152</v>
      </c>
      <c r="N34" s="13"/>
      <c r="O34" s="13"/>
    </row>
    <row r="35" spans="2:15" x14ac:dyDescent="0.2">
      <c r="B35" s="48">
        <v>103</v>
      </c>
      <c r="C35" s="49" t="s">
        <v>50</v>
      </c>
      <c r="D35" s="515" t="s">
        <v>86</v>
      </c>
      <c r="E35" s="475"/>
      <c r="F35" s="156"/>
      <c r="G35" s="156"/>
      <c r="H35" s="312" t="s">
        <v>319</v>
      </c>
      <c r="I35" s="78" t="s">
        <v>39</v>
      </c>
      <c r="J35" s="31"/>
      <c r="K35" s="31"/>
      <c r="L35" s="31"/>
      <c r="M35" s="31"/>
      <c r="N35" s="13"/>
      <c r="O35" s="13"/>
    </row>
    <row r="36" spans="2:15" x14ac:dyDescent="0.2">
      <c r="B36" s="51">
        <v>103</v>
      </c>
      <c r="C36" s="52" t="s">
        <v>50</v>
      </c>
      <c r="D36" s="516" t="s">
        <v>103</v>
      </c>
      <c r="E36" s="517"/>
      <c r="F36" s="157"/>
      <c r="G36" s="157"/>
      <c r="H36" s="313" t="s">
        <v>319</v>
      </c>
      <c r="I36" s="79" t="s">
        <v>39</v>
      </c>
      <c r="J36" s="31"/>
      <c r="K36" s="31" t="s">
        <v>91</v>
      </c>
      <c r="L36" s="74"/>
      <c r="M36" s="31" t="s">
        <v>90</v>
      </c>
      <c r="N36" s="13"/>
      <c r="O36" s="13"/>
    </row>
    <row r="37" spans="2:15" ht="15.75" x14ac:dyDescent="0.25">
      <c r="B37" s="80" t="s">
        <v>96</v>
      </c>
      <c r="C37" s="49" t="s">
        <v>28</v>
      </c>
      <c r="D37" s="515" t="s">
        <v>95</v>
      </c>
      <c r="E37" s="475"/>
      <c r="F37" s="156"/>
      <c r="G37" s="156"/>
      <c r="H37" s="312" t="s">
        <v>319</v>
      </c>
      <c r="I37" s="81" t="s">
        <v>45</v>
      </c>
      <c r="J37" s="31"/>
      <c r="K37" s="34"/>
      <c r="L37" s="95"/>
      <c r="M37" s="31"/>
      <c r="N37" s="13"/>
      <c r="O37" s="13"/>
    </row>
    <row r="38" spans="2:15" ht="15.75" x14ac:dyDescent="0.25">
      <c r="B38" s="80" t="s">
        <v>209</v>
      </c>
      <c r="C38" s="49" t="s">
        <v>98</v>
      </c>
      <c r="D38" s="515" t="s">
        <v>95</v>
      </c>
      <c r="E38" s="475"/>
      <c r="F38" s="156"/>
      <c r="G38" s="156"/>
      <c r="H38" s="312" t="s">
        <v>319</v>
      </c>
      <c r="I38" s="81" t="s">
        <v>105</v>
      </c>
      <c r="J38" s="31"/>
      <c r="K38" s="34"/>
      <c r="L38" s="95"/>
      <c r="M38" s="31"/>
      <c r="N38" s="13"/>
      <c r="O38" s="13"/>
    </row>
    <row r="39" spans="2:15" x14ac:dyDescent="0.2">
      <c r="B39" s="51">
        <v>19</v>
      </c>
      <c r="C39" s="52" t="s">
        <v>97</v>
      </c>
      <c r="D39" s="516" t="s">
        <v>197</v>
      </c>
      <c r="E39" s="517"/>
      <c r="F39" s="157"/>
      <c r="G39" s="157"/>
      <c r="H39" s="313" t="s">
        <v>319</v>
      </c>
      <c r="I39" s="103" t="s">
        <v>39</v>
      </c>
      <c r="J39" s="31"/>
      <c r="K39" s="31"/>
      <c r="L39" s="31"/>
      <c r="M39" s="31"/>
      <c r="N39" s="13"/>
      <c r="O39" s="13"/>
    </row>
    <row r="40" spans="2:15" ht="15" customHeight="1" x14ac:dyDescent="0.2">
      <c r="B40" s="82" t="s">
        <v>77</v>
      </c>
      <c r="C40" s="518"/>
      <c r="D40" s="519"/>
      <c r="E40" s="520"/>
      <c r="F40" s="154"/>
      <c r="G40" s="154"/>
      <c r="H40" s="319" t="s">
        <v>319</v>
      </c>
      <c r="I40" s="105" t="s">
        <v>39</v>
      </c>
      <c r="J40" s="31"/>
      <c r="K40" s="31"/>
      <c r="L40" s="31"/>
      <c r="M40" s="31"/>
      <c r="N40" s="13"/>
      <c r="O40" s="13"/>
    </row>
    <row r="41" spans="2:15" ht="29.25" thickBot="1" x14ac:dyDescent="0.25">
      <c r="B41" s="106" t="s">
        <v>77</v>
      </c>
      <c r="C41" s="514"/>
      <c r="D41" s="514"/>
      <c r="E41" s="514"/>
      <c r="F41" s="158"/>
      <c r="G41" s="158"/>
      <c r="H41" s="320" t="s">
        <v>319</v>
      </c>
      <c r="I41" s="107" t="s">
        <v>39</v>
      </c>
      <c r="J41" s="31"/>
      <c r="K41" s="31"/>
      <c r="L41" s="31"/>
      <c r="M41" s="31"/>
      <c r="N41" s="13"/>
      <c r="O41" s="13"/>
    </row>
    <row r="42" spans="2:15" ht="15.75" x14ac:dyDescent="0.25">
      <c r="B42" s="246"/>
      <c r="C42" s="34"/>
      <c r="D42" s="523"/>
      <c r="E42" s="523"/>
      <c r="F42" s="245"/>
      <c r="G42" s="245"/>
      <c r="H42" s="34"/>
      <c r="I42" s="247"/>
      <c r="J42" s="34"/>
      <c r="K42" s="34"/>
      <c r="L42" s="202"/>
      <c r="M42" s="34"/>
      <c r="N42" s="22"/>
    </row>
    <row r="43" spans="2:15" x14ac:dyDescent="0.2">
      <c r="B43" s="34"/>
      <c r="C43" s="34"/>
      <c r="D43" s="523"/>
      <c r="E43" s="523"/>
      <c r="F43" s="245"/>
      <c r="G43" s="245"/>
      <c r="H43" s="34"/>
      <c r="I43" s="247"/>
      <c r="J43" s="34"/>
      <c r="K43" s="34"/>
      <c r="L43" s="34"/>
      <c r="M43" s="34"/>
      <c r="N43" s="22"/>
    </row>
    <row r="44" spans="2:15" ht="15.75" thickBot="1" x14ac:dyDescent="0.25">
      <c r="B44" s="67"/>
      <c r="C44" s="68"/>
      <c r="D44" s="68"/>
      <c r="E44" s="68"/>
      <c r="F44" s="69"/>
      <c r="G44" s="69"/>
      <c r="H44" s="65"/>
      <c r="I44" s="66"/>
    </row>
    <row r="45" spans="2:15" ht="46.5" customHeight="1" thickBot="1" x14ac:dyDescent="0.35">
      <c r="B45" s="489" t="s">
        <v>153</v>
      </c>
      <c r="C45" s="490"/>
      <c r="D45" s="19"/>
      <c r="E45" s="19"/>
    </row>
    <row r="46" spans="2:15" ht="17.25" thickBot="1" x14ac:dyDescent="0.3">
      <c r="B46" s="24" t="s">
        <v>47</v>
      </c>
      <c r="C46" s="42" t="s">
        <v>65</v>
      </c>
      <c r="D46" s="93"/>
      <c r="E46" s="93"/>
      <c r="G46" s="15" t="s">
        <v>68</v>
      </c>
      <c r="H46" s="16" t="s">
        <v>69</v>
      </c>
      <c r="I46" s="149" t="s">
        <v>151</v>
      </c>
      <c r="J46" s="16" t="s">
        <v>70</v>
      </c>
      <c r="K46" s="17" t="s">
        <v>71</v>
      </c>
    </row>
    <row r="47" spans="2:15" ht="16.5" thickTop="1" x14ac:dyDescent="0.25">
      <c r="B47" s="27">
        <v>1</v>
      </c>
      <c r="C47" s="175">
        <v>1.5149999999999999</v>
      </c>
      <c r="D47" s="34"/>
      <c r="E47" s="34"/>
      <c r="G47" s="429">
        <f>MIN(C47:C65)</f>
        <v>1.5</v>
      </c>
      <c r="H47" s="430">
        <f>MAX(C47:C65)</f>
        <v>1.54</v>
      </c>
      <c r="I47" s="408">
        <f>AVERAGE(C47:C65)</f>
        <v>1.5136842105263155</v>
      </c>
      <c r="J47" s="408">
        <f>H47-G47</f>
        <v>4.0000000000000036E-2</v>
      </c>
      <c r="K47" s="401">
        <f>_xlfn.STDEV.P(C47:C65)</f>
        <v>9.8464668072998814E-3</v>
      </c>
    </row>
    <row r="48" spans="2:15" ht="15.75" x14ac:dyDescent="0.25">
      <c r="B48" s="28">
        <v>2</v>
      </c>
      <c r="C48" s="176">
        <v>1.5049999999999999</v>
      </c>
      <c r="D48" s="34"/>
      <c r="E48" s="34"/>
      <c r="F48" s="34" t="s">
        <v>454</v>
      </c>
      <c r="G48" s="431">
        <f>I47-0.025</f>
        <v>1.4886842105263156</v>
      </c>
      <c r="H48" s="431">
        <f>I47+0.025</f>
        <v>1.5386842105263154</v>
      </c>
      <c r="I48" s="432"/>
      <c r="J48" s="432"/>
      <c r="K48" s="433">
        <v>30</v>
      </c>
      <c r="L48" s="95"/>
    </row>
    <row r="49" spans="2:12" ht="15.75" x14ac:dyDescent="0.25">
      <c r="B49" s="28">
        <v>3</v>
      </c>
      <c r="C49" s="176">
        <v>1.51</v>
      </c>
      <c r="D49" s="34"/>
      <c r="E49" s="34"/>
      <c r="F49" s="31"/>
      <c r="G49" s="34"/>
      <c r="H49" s="95"/>
      <c r="I49" s="95"/>
      <c r="J49" s="95"/>
      <c r="K49" s="95"/>
      <c r="L49" s="95"/>
    </row>
    <row r="50" spans="2:12" x14ac:dyDescent="0.2">
      <c r="B50" s="28">
        <v>4</v>
      </c>
      <c r="C50" s="176">
        <v>1.5049999999999999</v>
      </c>
      <c r="D50" s="34"/>
      <c r="E50" s="34"/>
      <c r="F50" s="31"/>
      <c r="G50" s="31"/>
      <c r="H50" s="31"/>
      <c r="I50" s="31"/>
      <c r="J50" s="31"/>
    </row>
    <row r="51" spans="2:12" x14ac:dyDescent="0.2">
      <c r="B51" s="183">
        <v>5</v>
      </c>
      <c r="C51" s="184">
        <v>1.5149999999999999</v>
      </c>
      <c r="D51" s="34"/>
      <c r="E51" s="34"/>
      <c r="F51" s="31"/>
      <c r="G51" s="31"/>
      <c r="H51" s="31"/>
      <c r="I51" s="31"/>
      <c r="J51" s="31"/>
    </row>
    <row r="52" spans="2:12" x14ac:dyDescent="0.2">
      <c r="B52" s="90">
        <v>6</v>
      </c>
      <c r="C52" s="182">
        <v>1.5</v>
      </c>
      <c r="D52" s="34"/>
      <c r="E52" s="34"/>
      <c r="F52" s="31"/>
      <c r="G52" s="31"/>
      <c r="H52" s="31"/>
      <c r="I52" s="31"/>
      <c r="J52" s="31"/>
    </row>
    <row r="53" spans="2:12" x14ac:dyDescent="0.2">
      <c r="B53" s="28">
        <v>7</v>
      </c>
      <c r="C53" s="176">
        <v>1.51</v>
      </c>
      <c r="D53" s="34"/>
      <c r="E53" s="34"/>
      <c r="F53" s="31"/>
      <c r="G53" s="31"/>
      <c r="H53" s="31"/>
      <c r="I53" s="31"/>
      <c r="J53" s="31"/>
    </row>
    <row r="54" spans="2:12" x14ac:dyDescent="0.2">
      <c r="B54" s="28">
        <v>8</v>
      </c>
      <c r="C54" s="176">
        <v>1.5049999999999999</v>
      </c>
      <c r="D54" s="34"/>
      <c r="E54" s="34"/>
      <c r="F54" s="31"/>
      <c r="G54" s="31"/>
      <c r="H54" s="31"/>
      <c r="I54" s="31"/>
      <c r="J54" s="31"/>
    </row>
    <row r="55" spans="2:12" x14ac:dyDescent="0.2">
      <c r="B55" s="28">
        <v>9</v>
      </c>
      <c r="C55" s="176">
        <v>1.52</v>
      </c>
      <c r="D55" s="34"/>
      <c r="E55" s="34"/>
      <c r="F55" s="31"/>
      <c r="G55" s="31"/>
      <c r="H55" s="31"/>
      <c r="I55" s="31"/>
      <c r="J55" s="31"/>
    </row>
    <row r="56" spans="2:12" x14ac:dyDescent="0.2">
      <c r="B56" s="183">
        <v>10</v>
      </c>
      <c r="C56" s="184">
        <v>1.5049999999999999</v>
      </c>
      <c r="D56" s="34"/>
      <c r="E56" s="34"/>
      <c r="F56" s="31"/>
      <c r="G56" s="31"/>
      <c r="H56" s="31"/>
      <c r="I56" s="31"/>
      <c r="J56" s="31"/>
    </row>
    <row r="57" spans="2:12" x14ac:dyDescent="0.2">
      <c r="B57" s="90">
        <v>11</v>
      </c>
      <c r="C57" s="182">
        <v>1.51</v>
      </c>
      <c r="D57" s="34"/>
      <c r="E57" s="34"/>
      <c r="F57" s="31"/>
      <c r="G57" s="31"/>
      <c r="H57" s="31"/>
      <c r="I57" s="31"/>
      <c r="J57" s="31"/>
    </row>
    <row r="58" spans="2:12" x14ac:dyDescent="0.2">
      <c r="B58" s="28">
        <v>12</v>
      </c>
      <c r="C58" s="176">
        <v>1.52</v>
      </c>
      <c r="D58" s="34"/>
      <c r="E58" s="34"/>
      <c r="F58" s="31"/>
      <c r="G58" s="31"/>
      <c r="H58" s="31"/>
      <c r="I58" s="31"/>
      <c r="J58" s="31"/>
    </row>
    <row r="59" spans="2:12" x14ac:dyDescent="0.2">
      <c r="B59" s="28">
        <v>13</v>
      </c>
      <c r="C59" s="176">
        <v>1.52</v>
      </c>
      <c r="D59" s="34"/>
      <c r="E59" s="34"/>
      <c r="F59" s="31"/>
      <c r="G59" s="31"/>
      <c r="H59" s="31"/>
      <c r="I59" s="31"/>
      <c r="J59" s="31"/>
    </row>
    <row r="60" spans="2:12" x14ac:dyDescent="0.2">
      <c r="B60" s="183">
        <v>14</v>
      </c>
      <c r="C60" s="184">
        <v>1.52</v>
      </c>
      <c r="D60" s="34"/>
      <c r="E60" s="34"/>
      <c r="F60" s="31"/>
      <c r="G60" s="31"/>
      <c r="H60" s="31"/>
      <c r="I60" s="31"/>
      <c r="J60" s="31"/>
    </row>
    <row r="61" spans="2:12" x14ac:dyDescent="0.2">
      <c r="B61" s="90">
        <v>15</v>
      </c>
      <c r="C61" s="182">
        <v>1.53</v>
      </c>
      <c r="D61" s="34"/>
      <c r="E61" s="34"/>
      <c r="F61" s="31"/>
      <c r="G61" s="31"/>
      <c r="H61" s="31"/>
      <c r="I61" s="31"/>
      <c r="J61" s="31"/>
    </row>
    <row r="62" spans="2:12" x14ac:dyDescent="0.2">
      <c r="B62" s="28">
        <v>16</v>
      </c>
      <c r="C62" s="176">
        <v>1.54</v>
      </c>
      <c r="D62" s="34"/>
      <c r="E62" s="34"/>
      <c r="F62" s="31"/>
      <c r="G62" s="31"/>
      <c r="H62" s="31"/>
      <c r="I62" s="31"/>
      <c r="J62" s="31"/>
    </row>
    <row r="63" spans="2:12" x14ac:dyDescent="0.2">
      <c r="B63" s="28">
        <v>17</v>
      </c>
      <c r="C63" s="176">
        <v>1.52</v>
      </c>
      <c r="D63" s="34"/>
      <c r="E63" s="34"/>
      <c r="F63" s="31"/>
      <c r="G63" s="31"/>
      <c r="H63" s="31"/>
      <c r="I63" s="31"/>
      <c r="J63" s="31"/>
    </row>
    <row r="64" spans="2:12" x14ac:dyDescent="0.2">
      <c r="B64" s="28">
        <v>18</v>
      </c>
      <c r="C64" s="176">
        <v>1.5049999999999999</v>
      </c>
      <c r="D64" s="34"/>
      <c r="E64" s="34"/>
      <c r="F64" s="31"/>
      <c r="G64" s="31"/>
      <c r="H64" s="31"/>
      <c r="I64" s="31"/>
      <c r="J64" s="31"/>
    </row>
    <row r="65" spans="2:14" ht="15.75" thickBot="1" x14ac:dyDescent="0.25">
      <c r="B65" s="29">
        <v>19</v>
      </c>
      <c r="C65" s="177">
        <v>1.5049999999999999</v>
      </c>
      <c r="D65" s="34"/>
      <c r="E65" s="34"/>
      <c r="F65" s="31"/>
      <c r="G65" s="31"/>
      <c r="H65" s="31"/>
      <c r="I65" s="31"/>
      <c r="J65" s="31"/>
    </row>
    <row r="66" spans="2:14" x14ac:dyDescent="0.2">
      <c r="B66" s="30"/>
      <c r="C66" s="178"/>
      <c r="D66" s="34"/>
      <c r="E66" s="34"/>
      <c r="F66" s="31"/>
      <c r="G66" s="31"/>
      <c r="H66" s="31"/>
      <c r="I66" s="31"/>
      <c r="J66" s="31"/>
    </row>
    <row r="67" spans="2:14" ht="15.75" thickBot="1" x14ac:dyDescent="0.25">
      <c r="B67" s="30"/>
      <c r="C67" s="178"/>
      <c r="D67" s="34"/>
      <c r="E67" s="34"/>
      <c r="F67" s="31"/>
      <c r="G67" s="31"/>
      <c r="H67" s="31"/>
      <c r="I67" s="31"/>
      <c r="J67" s="31"/>
    </row>
    <row r="68" spans="2:14" ht="20.25" thickBot="1" x14ac:dyDescent="0.35">
      <c r="B68" s="485" t="s">
        <v>325</v>
      </c>
      <c r="C68" s="486"/>
      <c r="D68" s="487"/>
      <c r="E68" s="223"/>
      <c r="F68" s="173"/>
      <c r="G68" s="31"/>
      <c r="H68" s="31"/>
      <c r="I68" s="31"/>
      <c r="J68" s="31"/>
    </row>
    <row r="69" spans="2:14" ht="17.25" thickBot="1" x14ac:dyDescent="0.3">
      <c r="B69" s="224" t="s">
        <v>47</v>
      </c>
      <c r="C69" s="225" t="s">
        <v>318</v>
      </c>
      <c r="D69" s="226" t="s">
        <v>202</v>
      </c>
      <c r="F69" s="173"/>
      <c r="G69" s="58" t="s">
        <v>35</v>
      </c>
      <c r="H69" s="41" t="s">
        <v>68</v>
      </c>
      <c r="I69" s="41" t="s">
        <v>69</v>
      </c>
      <c r="J69" s="149" t="s">
        <v>151</v>
      </c>
      <c r="K69" s="41" t="s">
        <v>70</v>
      </c>
      <c r="L69" s="17" t="s">
        <v>71</v>
      </c>
      <c r="M69" s="14" t="s">
        <v>461</v>
      </c>
      <c r="N69" s="14" t="s">
        <v>456</v>
      </c>
    </row>
    <row r="70" spans="2:14" ht="17.25" thickTop="1" thickBot="1" x14ac:dyDescent="0.3">
      <c r="B70" s="220">
        <v>1</v>
      </c>
      <c r="C70" s="179">
        <v>2.98</v>
      </c>
      <c r="D70" s="227">
        <f t="shared" ref="D70:D88" si="0">C47+D221</f>
        <v>2.99</v>
      </c>
      <c r="F70" s="173"/>
      <c r="G70" s="55" t="s">
        <v>319</v>
      </c>
      <c r="H70" s="233">
        <f>MIN(C70:C88)</f>
        <v>2.95</v>
      </c>
      <c r="I70" s="233">
        <f>MAX(C70:C88)</f>
        <v>3.02</v>
      </c>
      <c r="J70" s="233">
        <f>AVERAGE(C70:C88)</f>
        <v>2.9860526315789477</v>
      </c>
      <c r="K70" s="233">
        <f>I70-H70</f>
        <v>6.999999999999984E-2</v>
      </c>
      <c r="L70" s="88">
        <f>_xlfn.STDEV.P(C70:C88)</f>
        <v>1.9972279958958148E-2</v>
      </c>
      <c r="M70" s="14" t="s">
        <v>457</v>
      </c>
    </row>
    <row r="71" spans="2:14" ht="15.75" x14ac:dyDescent="0.25">
      <c r="B71" s="220">
        <v>2</v>
      </c>
      <c r="C71" s="179">
        <v>2.9849999999999999</v>
      </c>
      <c r="D71" s="227">
        <f t="shared" si="0"/>
        <v>2.98</v>
      </c>
      <c r="F71" s="173"/>
      <c r="G71" s="34" t="s">
        <v>454</v>
      </c>
      <c r="H71" s="431">
        <f>J70-0.04</f>
        <v>2.9460526315789477</v>
      </c>
      <c r="I71" s="431">
        <f>J70+0.04</f>
        <v>3.0260526315789478</v>
      </c>
      <c r="J71" s="432"/>
      <c r="K71" s="432"/>
      <c r="L71" s="433">
        <v>30</v>
      </c>
    </row>
    <row r="72" spans="2:14" ht="15.75" x14ac:dyDescent="0.25">
      <c r="B72" s="220">
        <v>3</v>
      </c>
      <c r="C72" s="179">
        <v>3</v>
      </c>
      <c r="D72" s="227">
        <f t="shared" si="0"/>
        <v>2.9950000000000001</v>
      </c>
      <c r="F72" s="173"/>
      <c r="G72" s="31"/>
      <c r="H72" s="31"/>
      <c r="I72" s="31"/>
      <c r="J72" s="31"/>
    </row>
    <row r="73" spans="2:14" ht="15.75" x14ac:dyDescent="0.25">
      <c r="B73" s="220">
        <v>4</v>
      </c>
      <c r="C73" s="179">
        <v>2.98</v>
      </c>
      <c r="D73" s="227">
        <f t="shared" si="0"/>
        <v>2.9849999999999999</v>
      </c>
      <c r="F73" s="173"/>
      <c r="G73" s="31"/>
      <c r="H73" s="31"/>
      <c r="I73" s="31"/>
      <c r="J73" s="31"/>
    </row>
    <row r="74" spans="2:14" ht="15.75" x14ac:dyDescent="0.25">
      <c r="B74" s="221">
        <v>5</v>
      </c>
      <c r="C74" s="181">
        <v>2.9849999999999999</v>
      </c>
      <c r="D74" s="228">
        <f t="shared" si="0"/>
        <v>2.99</v>
      </c>
      <c r="F74" s="173"/>
      <c r="G74" s="31"/>
      <c r="H74" s="31"/>
      <c r="I74" s="31"/>
      <c r="J74" s="31"/>
    </row>
    <row r="75" spans="2:14" ht="15.75" x14ac:dyDescent="0.25">
      <c r="B75" s="220">
        <v>6</v>
      </c>
      <c r="C75" s="179">
        <v>2.9849999999999999</v>
      </c>
      <c r="D75" s="227">
        <f t="shared" si="0"/>
        <v>2.9750000000000001</v>
      </c>
      <c r="F75" s="173"/>
      <c r="G75" s="31"/>
      <c r="H75" s="31"/>
      <c r="I75" s="31"/>
      <c r="J75" s="31"/>
    </row>
    <row r="76" spans="2:14" ht="15.75" x14ac:dyDescent="0.25">
      <c r="B76" s="220">
        <v>7</v>
      </c>
      <c r="C76" s="179">
        <v>2.95</v>
      </c>
      <c r="D76" s="227">
        <f t="shared" si="0"/>
        <v>2.9699999999999998</v>
      </c>
      <c r="F76" s="173"/>
      <c r="G76" s="31"/>
      <c r="H76" s="31"/>
      <c r="I76" s="31"/>
      <c r="J76" s="31"/>
    </row>
    <row r="77" spans="2:14" ht="15.75" x14ac:dyDescent="0.25">
      <c r="B77" s="220">
        <v>8</v>
      </c>
      <c r="C77" s="179">
        <v>2.95</v>
      </c>
      <c r="D77" s="227">
        <f t="shared" si="0"/>
        <v>2.9699999999999998</v>
      </c>
      <c r="F77" s="173"/>
      <c r="G77" s="31"/>
      <c r="H77" s="31"/>
      <c r="I77" s="31"/>
      <c r="J77" s="31"/>
    </row>
    <row r="78" spans="2:14" ht="15.75" x14ac:dyDescent="0.25">
      <c r="B78" s="220">
        <v>9</v>
      </c>
      <c r="C78" s="179">
        <v>2.98</v>
      </c>
      <c r="D78" s="227">
        <f t="shared" si="0"/>
        <v>2.98</v>
      </c>
      <c r="F78" s="173"/>
      <c r="G78" s="31"/>
      <c r="H78" s="31"/>
      <c r="I78" s="31"/>
      <c r="J78" s="31"/>
    </row>
    <row r="79" spans="2:14" ht="15.75" x14ac:dyDescent="0.25">
      <c r="B79" s="221">
        <v>10</v>
      </c>
      <c r="C79" s="181">
        <v>2.9849999999999999</v>
      </c>
      <c r="D79" s="228">
        <f t="shared" si="0"/>
        <v>2.98</v>
      </c>
      <c r="F79" s="173"/>
      <c r="G79" s="31"/>
      <c r="H79" s="31"/>
      <c r="I79" s="31"/>
      <c r="J79" s="31"/>
    </row>
    <row r="80" spans="2:14" ht="15.75" x14ac:dyDescent="0.25">
      <c r="B80" s="220">
        <v>11</v>
      </c>
      <c r="C80" s="179">
        <v>2.99</v>
      </c>
      <c r="D80" s="227">
        <f t="shared" si="0"/>
        <v>2.98</v>
      </c>
      <c r="F80" s="173"/>
      <c r="G80" s="31"/>
      <c r="H80" s="31"/>
      <c r="I80" s="31"/>
      <c r="J80" s="31"/>
    </row>
    <row r="81" spans="2:22" ht="15.75" x14ac:dyDescent="0.25">
      <c r="B81" s="220">
        <v>12</v>
      </c>
      <c r="C81" s="179">
        <v>3.0049999999999999</v>
      </c>
      <c r="D81" s="227">
        <f t="shared" si="0"/>
        <v>2.9950000000000001</v>
      </c>
      <c r="F81" s="173"/>
      <c r="G81" s="31"/>
      <c r="H81" s="31"/>
      <c r="I81" s="31"/>
      <c r="J81" s="31"/>
    </row>
    <row r="82" spans="2:22" ht="15.75" x14ac:dyDescent="0.25">
      <c r="B82" s="220">
        <v>13</v>
      </c>
      <c r="C82" s="179">
        <v>3.0150000000000001</v>
      </c>
      <c r="D82" s="227">
        <f t="shared" si="0"/>
        <v>3.0049999999999999</v>
      </c>
      <c r="F82" s="173"/>
      <c r="G82" s="31"/>
      <c r="H82" s="31"/>
      <c r="I82" s="31"/>
      <c r="J82" s="31"/>
    </row>
    <row r="83" spans="2:22" ht="15.75" x14ac:dyDescent="0.25">
      <c r="B83" s="221">
        <v>14</v>
      </c>
      <c r="C83" s="181">
        <v>3.01</v>
      </c>
      <c r="D83" s="228">
        <f t="shared" si="0"/>
        <v>3</v>
      </c>
      <c r="F83" s="173"/>
      <c r="G83" s="31"/>
      <c r="H83" s="31"/>
      <c r="I83" s="31"/>
      <c r="J83" s="31"/>
    </row>
    <row r="84" spans="2:22" ht="15.75" x14ac:dyDescent="0.25">
      <c r="B84" s="220">
        <v>15</v>
      </c>
      <c r="C84" s="179">
        <v>3.0049999999999999</v>
      </c>
      <c r="D84" s="227">
        <f t="shared" si="0"/>
        <v>3.01</v>
      </c>
      <c r="F84" s="173"/>
      <c r="G84" s="31"/>
      <c r="H84" s="31"/>
      <c r="I84" s="31"/>
      <c r="J84" s="31"/>
    </row>
    <row r="85" spans="2:22" ht="15.75" x14ac:dyDescent="0.25">
      <c r="B85" s="220">
        <v>16</v>
      </c>
      <c r="C85" s="179">
        <v>3.02</v>
      </c>
      <c r="D85" s="227">
        <f t="shared" si="0"/>
        <v>3.01</v>
      </c>
      <c r="F85" s="173"/>
      <c r="G85" s="31"/>
      <c r="H85" s="31"/>
      <c r="I85" s="31"/>
      <c r="J85" s="31"/>
    </row>
    <row r="86" spans="2:22" ht="15.95" customHeight="1" x14ac:dyDescent="0.25">
      <c r="B86" s="220">
        <v>17</v>
      </c>
      <c r="C86" s="179">
        <v>2.96</v>
      </c>
      <c r="D86" s="227">
        <f t="shared" si="0"/>
        <v>2.9850000000000003</v>
      </c>
      <c r="F86" s="173"/>
      <c r="G86" s="31"/>
      <c r="H86" s="31"/>
      <c r="I86" s="31"/>
      <c r="J86" s="31"/>
    </row>
    <row r="87" spans="2:22" ht="15.95" customHeight="1" x14ac:dyDescent="0.25">
      <c r="B87" s="220">
        <v>18</v>
      </c>
      <c r="C87" s="179">
        <v>2.96</v>
      </c>
      <c r="D87" s="227">
        <f t="shared" si="0"/>
        <v>2.9749999999999996</v>
      </c>
      <c r="F87" s="173"/>
      <c r="G87" s="31"/>
      <c r="H87" s="31"/>
      <c r="I87" s="31"/>
      <c r="J87" s="31"/>
    </row>
    <row r="88" spans="2:22" ht="15.95" customHeight="1" thickBot="1" x14ac:dyDescent="0.3">
      <c r="B88" s="222">
        <v>19</v>
      </c>
      <c r="C88" s="180">
        <v>2.99</v>
      </c>
      <c r="D88" s="229">
        <f t="shared" si="0"/>
        <v>2.9649999999999999</v>
      </c>
      <c r="F88" s="173"/>
      <c r="G88" s="31"/>
      <c r="H88" s="31"/>
      <c r="I88" s="31"/>
      <c r="J88" s="31"/>
    </row>
    <row r="89" spans="2:22" ht="15.95" customHeight="1" x14ac:dyDescent="0.2">
      <c r="B89" s="34"/>
      <c r="C89" s="172"/>
      <c r="D89" s="34"/>
      <c r="E89" s="34"/>
      <c r="F89" s="173"/>
      <c r="G89" s="31"/>
      <c r="H89" s="31"/>
      <c r="I89" s="31"/>
      <c r="J89" s="31"/>
    </row>
    <row r="90" spans="2:22" ht="15.75" thickBot="1" x14ac:dyDescent="0.25">
      <c r="B90" s="174"/>
      <c r="C90" s="174"/>
      <c r="D90" s="174"/>
      <c r="E90" s="174"/>
      <c r="F90" s="174"/>
    </row>
    <row r="91" spans="2:22" ht="20.100000000000001" customHeight="1" thickBot="1" x14ac:dyDescent="0.35">
      <c r="B91" s="495" t="s">
        <v>250</v>
      </c>
      <c r="C91" s="495"/>
      <c r="D91" s="495"/>
      <c r="E91" s="495"/>
      <c r="F91" s="20"/>
      <c r="G91" s="20"/>
      <c r="H91" s="20"/>
      <c r="I91" s="64"/>
      <c r="L91" s="480" t="s">
        <v>326</v>
      </c>
      <c r="M91" s="481"/>
      <c r="N91" s="481"/>
      <c r="O91" s="481"/>
      <c r="P91" s="481"/>
      <c r="Q91" s="482"/>
      <c r="R91" s="239"/>
      <c r="S91" s="239"/>
      <c r="T91" s="239"/>
      <c r="U91" s="239"/>
      <c r="V91" s="239"/>
    </row>
    <row r="92" spans="2:22" s="89" customFormat="1" ht="17.25" thickBot="1" x14ac:dyDescent="0.3">
      <c r="B92" s="15" t="s">
        <v>68</v>
      </c>
      <c r="C92" s="16" t="s">
        <v>69</v>
      </c>
      <c r="D92" s="149" t="s">
        <v>151</v>
      </c>
      <c r="E92" s="16" t="s">
        <v>70</v>
      </c>
      <c r="F92" s="17" t="s">
        <v>71</v>
      </c>
      <c r="G92" s="20"/>
      <c r="H92" s="20"/>
      <c r="I92" s="64"/>
      <c r="J92" s="14"/>
      <c r="K92" s="14"/>
      <c r="L92" s="483" t="s">
        <v>114</v>
      </c>
      <c r="M92" s="477" t="s">
        <v>156</v>
      </c>
      <c r="N92" s="478"/>
      <c r="O92" s="478"/>
      <c r="P92" s="478"/>
      <c r="Q92" s="479"/>
      <c r="R92" s="23"/>
      <c r="S92" s="23"/>
      <c r="T92" s="23"/>
      <c r="U92" s="23"/>
      <c r="V92" s="23"/>
    </row>
    <row r="93" spans="2:22" s="31" customFormat="1" ht="15.95" customHeight="1" thickTop="1" thickBot="1" x14ac:dyDescent="0.3">
      <c r="B93" s="125">
        <f>MIN(M94:Q108)</f>
        <v>50</v>
      </c>
      <c r="C93" s="126">
        <f>MAX(M94:Q108)</f>
        <v>50</v>
      </c>
      <c r="D93" s="151">
        <f>AVERAGE(M94:Q108)</f>
        <v>50</v>
      </c>
      <c r="E93" s="126">
        <f>C93-B93</f>
        <v>0</v>
      </c>
      <c r="F93" s="92">
        <f>_xlfn.STDEV.P(M94:Q108)</f>
        <v>0</v>
      </c>
      <c r="G93" s="20"/>
      <c r="H93" s="20"/>
      <c r="I93" s="64"/>
      <c r="J93" s="14"/>
      <c r="K93" s="14"/>
      <c r="L93" s="484"/>
      <c r="M93" s="127">
        <v>1</v>
      </c>
      <c r="N93" s="127">
        <v>2</v>
      </c>
      <c r="O93" s="127">
        <v>3</v>
      </c>
      <c r="P93" s="127">
        <v>4</v>
      </c>
      <c r="Q93" s="128">
        <v>5</v>
      </c>
      <c r="R93" s="236"/>
      <c r="S93" s="236"/>
      <c r="T93" s="236"/>
      <c r="U93" s="236"/>
      <c r="V93" s="236"/>
    </row>
    <row r="94" spans="2:22" s="31" customFormat="1" ht="15.95" customHeight="1" x14ac:dyDescent="0.2">
      <c r="B94" s="20"/>
      <c r="C94" s="20"/>
      <c r="D94" s="124"/>
      <c r="E94" s="124"/>
      <c r="F94" s="20"/>
      <c r="G94" s="20"/>
      <c r="H94" s="20"/>
      <c r="I94" s="64"/>
      <c r="J94" s="14"/>
      <c r="K94" s="14"/>
      <c r="L94" s="129">
        <v>1</v>
      </c>
      <c r="M94" s="130">
        <v>50</v>
      </c>
      <c r="N94" s="130">
        <v>50</v>
      </c>
      <c r="O94" s="130">
        <v>50</v>
      </c>
      <c r="P94" s="130">
        <v>50</v>
      </c>
      <c r="Q94" s="131">
        <v>50</v>
      </c>
      <c r="R94" s="235"/>
      <c r="S94" s="235"/>
      <c r="T94" s="235"/>
      <c r="U94" s="235"/>
      <c r="V94" s="235"/>
    </row>
    <row r="95" spans="2:22" s="31" customFormat="1" ht="15.95" customHeight="1" x14ac:dyDescent="0.2">
      <c r="B95" s="20"/>
      <c r="C95" s="20"/>
      <c r="D95" s="124"/>
      <c r="E95" s="124"/>
      <c r="F95" s="20"/>
      <c r="G95" s="20"/>
      <c r="H95" s="20"/>
      <c r="I95" s="64"/>
      <c r="J95" s="14"/>
      <c r="K95" s="14"/>
      <c r="L95" s="129">
        <v>2</v>
      </c>
      <c r="M95" s="130">
        <v>50</v>
      </c>
      <c r="N95" s="130">
        <v>50</v>
      </c>
      <c r="O95" s="130">
        <v>50</v>
      </c>
      <c r="P95" s="130">
        <v>50</v>
      </c>
      <c r="Q95" s="131">
        <v>50</v>
      </c>
      <c r="R95" s="235"/>
      <c r="S95" s="235"/>
      <c r="T95" s="235"/>
      <c r="U95" s="235"/>
      <c r="V95" s="235"/>
    </row>
    <row r="96" spans="2:22" s="31" customFormat="1" ht="15.95" customHeight="1" x14ac:dyDescent="0.2">
      <c r="B96" s="20"/>
      <c r="C96" s="20"/>
      <c r="D96" s="124"/>
      <c r="E96" s="124"/>
      <c r="F96" s="20"/>
      <c r="G96" s="20"/>
      <c r="H96" s="20"/>
      <c r="I96" s="64"/>
      <c r="J96" s="14"/>
      <c r="K96" s="14"/>
      <c r="L96" s="129">
        <v>3</v>
      </c>
      <c r="M96" s="130">
        <v>50</v>
      </c>
      <c r="N96" s="130">
        <v>50</v>
      </c>
      <c r="O96" s="130">
        <v>50</v>
      </c>
      <c r="P96" s="130">
        <v>50</v>
      </c>
      <c r="Q96" s="131">
        <v>50</v>
      </c>
      <c r="R96" s="235"/>
      <c r="S96" s="235"/>
      <c r="T96" s="235"/>
      <c r="U96" s="235"/>
      <c r="V96" s="235"/>
    </row>
    <row r="97" spans="2:22" s="31" customFormat="1" ht="15.95" customHeight="1" x14ac:dyDescent="0.2">
      <c r="B97" s="20"/>
      <c r="C97" s="20"/>
      <c r="D97" s="124"/>
      <c r="E97" s="124"/>
      <c r="F97" s="20"/>
      <c r="G97" s="20"/>
      <c r="H97" s="20"/>
      <c r="I97" s="64"/>
      <c r="J97" s="14"/>
      <c r="K97" s="14"/>
      <c r="L97" s="129">
        <v>4</v>
      </c>
      <c r="M97" s="132">
        <v>50</v>
      </c>
      <c r="N97" s="132">
        <v>50</v>
      </c>
      <c r="O97" s="132">
        <v>50</v>
      </c>
      <c r="P97" s="132">
        <v>50</v>
      </c>
      <c r="Q97" s="133">
        <v>50</v>
      </c>
      <c r="R97" s="235"/>
      <c r="S97" s="235"/>
      <c r="T97" s="235"/>
      <c r="U97" s="235"/>
      <c r="V97" s="235"/>
    </row>
    <row r="98" spans="2:22" s="31" customFormat="1" ht="15.95" customHeight="1" x14ac:dyDescent="0.2">
      <c r="B98" s="20"/>
      <c r="C98" s="20"/>
      <c r="D98" s="124"/>
      <c r="E98" s="124"/>
      <c r="F98" s="20"/>
      <c r="G98" s="20"/>
      <c r="H98" s="20"/>
      <c r="I98" s="64"/>
      <c r="J98" s="14"/>
      <c r="K98" s="14"/>
      <c r="L98" s="129">
        <v>5</v>
      </c>
      <c r="M98" s="132">
        <v>50</v>
      </c>
      <c r="N98" s="132">
        <v>50</v>
      </c>
      <c r="O98" s="132">
        <v>50</v>
      </c>
      <c r="P98" s="132">
        <v>50</v>
      </c>
      <c r="Q98" s="133">
        <v>50</v>
      </c>
      <c r="R98" s="235"/>
      <c r="S98" s="235"/>
      <c r="T98" s="235"/>
      <c r="U98" s="235"/>
      <c r="V98" s="235"/>
    </row>
    <row r="99" spans="2:22" s="31" customFormat="1" ht="15.95" customHeight="1" x14ac:dyDescent="0.2">
      <c r="B99" s="20"/>
      <c r="C99" s="20"/>
      <c r="D99" s="124"/>
      <c r="E99" s="124"/>
      <c r="F99" s="20"/>
      <c r="G99" s="20"/>
      <c r="H99" s="20"/>
      <c r="I99" s="64"/>
      <c r="J99" s="14"/>
      <c r="K99" s="14"/>
      <c r="L99" s="129">
        <v>6</v>
      </c>
      <c r="M99" s="132">
        <v>50</v>
      </c>
      <c r="N99" s="132">
        <v>50</v>
      </c>
      <c r="O99" s="132">
        <v>50</v>
      </c>
      <c r="P99" s="132">
        <v>50</v>
      </c>
      <c r="Q99" s="133">
        <v>50</v>
      </c>
      <c r="R99" s="235"/>
      <c r="S99" s="235"/>
      <c r="T99" s="235"/>
      <c r="U99" s="235"/>
      <c r="V99" s="235"/>
    </row>
    <row r="100" spans="2:22" s="31" customFormat="1" ht="15.95" customHeight="1" x14ac:dyDescent="0.2">
      <c r="B100" s="20"/>
      <c r="C100" s="20"/>
      <c r="D100" s="124"/>
      <c r="E100" s="124"/>
      <c r="F100" s="20"/>
      <c r="G100" s="20"/>
      <c r="H100" s="20"/>
      <c r="I100" s="64"/>
      <c r="J100" s="14"/>
      <c r="K100" s="14"/>
      <c r="L100" s="129">
        <v>7</v>
      </c>
      <c r="M100" s="132">
        <v>50</v>
      </c>
      <c r="N100" s="132">
        <v>50</v>
      </c>
      <c r="O100" s="132">
        <v>50</v>
      </c>
      <c r="P100" s="132">
        <v>50</v>
      </c>
      <c r="Q100" s="133">
        <v>50</v>
      </c>
      <c r="R100" s="235"/>
      <c r="S100" s="235"/>
      <c r="T100" s="235"/>
      <c r="U100" s="235"/>
      <c r="V100" s="235"/>
    </row>
    <row r="101" spans="2:22" s="31" customFormat="1" ht="15.95" customHeight="1" x14ac:dyDescent="0.2">
      <c r="B101" s="20"/>
      <c r="C101" s="20"/>
      <c r="D101" s="124"/>
      <c r="E101" s="124"/>
      <c r="F101" s="20"/>
      <c r="G101" s="20"/>
      <c r="H101" s="20"/>
      <c r="I101" s="64"/>
      <c r="J101" s="14"/>
      <c r="K101" s="14"/>
      <c r="L101" s="129">
        <v>8</v>
      </c>
      <c r="M101" s="132">
        <v>50</v>
      </c>
      <c r="N101" s="132">
        <v>50</v>
      </c>
      <c r="O101" s="132">
        <v>50</v>
      </c>
      <c r="P101" s="132">
        <v>50</v>
      </c>
      <c r="Q101" s="133">
        <v>50</v>
      </c>
      <c r="R101" s="235"/>
      <c r="S101" s="235"/>
      <c r="T101" s="235"/>
      <c r="U101" s="235"/>
      <c r="V101" s="235"/>
    </row>
    <row r="102" spans="2:22" s="31" customFormat="1" ht="15.95" customHeight="1" x14ac:dyDescent="0.2">
      <c r="B102" s="20"/>
      <c r="C102" s="20"/>
      <c r="D102" s="124"/>
      <c r="E102" s="124"/>
      <c r="F102" s="20"/>
      <c r="G102" s="20"/>
      <c r="H102" s="20"/>
      <c r="I102" s="64"/>
      <c r="J102" s="14"/>
      <c r="K102" s="14"/>
      <c r="L102" s="129">
        <v>9</v>
      </c>
      <c r="M102" s="132">
        <v>50</v>
      </c>
      <c r="N102" s="132">
        <v>50</v>
      </c>
      <c r="O102" s="132">
        <v>50</v>
      </c>
      <c r="P102" s="132">
        <v>50</v>
      </c>
      <c r="Q102" s="133">
        <v>50</v>
      </c>
      <c r="R102" s="235"/>
      <c r="S102" s="235"/>
      <c r="T102" s="235"/>
      <c r="U102" s="235"/>
      <c r="V102" s="235"/>
    </row>
    <row r="103" spans="2:22" s="31" customFormat="1" ht="15.95" customHeight="1" x14ac:dyDescent="0.2">
      <c r="B103" s="20"/>
      <c r="C103" s="20"/>
      <c r="D103" s="124"/>
      <c r="E103" s="124"/>
      <c r="F103" s="20"/>
      <c r="G103" s="20"/>
      <c r="H103" s="20"/>
      <c r="I103" s="64"/>
      <c r="J103" s="14"/>
      <c r="K103" s="14"/>
      <c r="L103" s="129">
        <v>10</v>
      </c>
      <c r="M103" s="132">
        <v>50</v>
      </c>
      <c r="N103" s="132">
        <v>50</v>
      </c>
      <c r="O103" s="132">
        <v>50</v>
      </c>
      <c r="P103" s="132">
        <v>50</v>
      </c>
      <c r="Q103" s="133">
        <v>50</v>
      </c>
      <c r="R103" s="235"/>
      <c r="S103" s="235"/>
      <c r="T103" s="235"/>
      <c r="U103" s="235"/>
      <c r="V103" s="235"/>
    </row>
    <row r="104" spans="2:22" s="31" customFormat="1" ht="15.95" customHeight="1" x14ac:dyDescent="0.2">
      <c r="B104" s="20"/>
      <c r="C104" s="20"/>
      <c r="D104" s="124"/>
      <c r="E104" s="124"/>
      <c r="F104" s="20"/>
      <c r="G104" s="20"/>
      <c r="H104" s="20"/>
      <c r="I104" s="64"/>
      <c r="J104" s="14"/>
      <c r="K104" s="14"/>
      <c r="L104" s="129">
        <v>11</v>
      </c>
      <c r="M104" s="132">
        <v>50</v>
      </c>
      <c r="N104" s="132">
        <v>50</v>
      </c>
      <c r="O104" s="132">
        <v>50</v>
      </c>
      <c r="P104" s="132">
        <v>50</v>
      </c>
      <c r="Q104" s="133">
        <v>50</v>
      </c>
      <c r="R104" s="235"/>
      <c r="S104" s="235"/>
      <c r="T104" s="235"/>
      <c r="U104" s="235"/>
      <c r="V104" s="235"/>
    </row>
    <row r="105" spans="2:22" s="31" customFormat="1" ht="15.95" customHeight="1" x14ac:dyDescent="0.2">
      <c r="B105" s="20"/>
      <c r="C105" s="20"/>
      <c r="D105" s="124"/>
      <c r="E105" s="124"/>
      <c r="F105" s="20"/>
      <c r="G105" s="20"/>
      <c r="H105" s="20"/>
      <c r="I105" s="64"/>
      <c r="J105" s="14"/>
      <c r="K105" s="14"/>
      <c r="L105" s="129">
        <v>12</v>
      </c>
      <c r="M105" s="132">
        <v>50</v>
      </c>
      <c r="N105" s="132">
        <v>50</v>
      </c>
      <c r="O105" s="132">
        <v>50</v>
      </c>
      <c r="P105" s="132">
        <v>50</v>
      </c>
      <c r="Q105" s="133">
        <v>50</v>
      </c>
      <c r="R105" s="235"/>
      <c r="S105" s="235"/>
      <c r="T105" s="235"/>
      <c r="U105" s="235"/>
      <c r="V105" s="235"/>
    </row>
    <row r="106" spans="2:22" s="31" customFormat="1" ht="15.95" customHeight="1" x14ac:dyDescent="0.2">
      <c r="B106" s="20"/>
      <c r="C106" s="20"/>
      <c r="D106" s="124"/>
      <c r="E106" s="124"/>
      <c r="F106" s="20"/>
      <c r="G106" s="20"/>
      <c r="H106" s="20"/>
      <c r="I106" s="64"/>
      <c r="J106" s="14"/>
      <c r="K106" s="14"/>
      <c r="L106" s="129">
        <v>13</v>
      </c>
      <c r="M106" s="132">
        <v>50</v>
      </c>
      <c r="N106" s="132">
        <v>50</v>
      </c>
      <c r="O106" s="132">
        <v>50</v>
      </c>
      <c r="P106" s="132">
        <v>50</v>
      </c>
      <c r="Q106" s="133">
        <v>50</v>
      </c>
      <c r="R106" s="235"/>
      <c r="S106" s="235"/>
      <c r="T106" s="235"/>
      <c r="U106" s="235"/>
      <c r="V106" s="235"/>
    </row>
    <row r="107" spans="2:22" s="31" customFormat="1" ht="15.95" customHeight="1" x14ac:dyDescent="0.2">
      <c r="B107" s="20"/>
      <c r="C107" s="20"/>
      <c r="D107" s="124"/>
      <c r="E107" s="124"/>
      <c r="F107" s="20"/>
      <c r="G107" s="20"/>
      <c r="H107" s="20"/>
      <c r="I107" s="64"/>
      <c r="J107" s="14"/>
      <c r="K107" s="14"/>
      <c r="L107" s="129">
        <v>14</v>
      </c>
      <c r="M107" s="132">
        <v>50</v>
      </c>
      <c r="N107" s="132">
        <v>50</v>
      </c>
      <c r="O107" s="132">
        <v>50</v>
      </c>
      <c r="P107" s="132">
        <v>50</v>
      </c>
      <c r="Q107" s="133">
        <v>50</v>
      </c>
      <c r="R107" s="235"/>
      <c r="S107" s="235"/>
      <c r="T107" s="235"/>
      <c r="U107" s="235"/>
      <c r="V107" s="235"/>
    </row>
    <row r="108" spans="2:22" s="31" customFormat="1" ht="15.95" customHeight="1" thickBot="1" x14ac:dyDescent="0.25">
      <c r="B108" s="20"/>
      <c r="C108" s="20"/>
      <c r="D108" s="124"/>
      <c r="E108" s="124"/>
      <c r="F108" s="20"/>
      <c r="G108" s="20"/>
      <c r="H108" s="20"/>
      <c r="I108" s="64"/>
      <c r="J108" s="14"/>
      <c r="K108" s="14"/>
      <c r="L108" s="134">
        <v>15</v>
      </c>
      <c r="M108" s="237">
        <v>50</v>
      </c>
      <c r="N108" s="237">
        <v>50</v>
      </c>
      <c r="O108" s="237">
        <v>50</v>
      </c>
      <c r="P108" s="237">
        <v>50</v>
      </c>
      <c r="Q108" s="238">
        <v>50</v>
      </c>
      <c r="R108" s="235"/>
      <c r="S108" s="235"/>
      <c r="T108" s="235"/>
      <c r="U108" s="235"/>
      <c r="V108" s="235"/>
    </row>
    <row r="109" spans="2:22" s="31" customFormat="1" ht="15.95" customHeight="1" x14ac:dyDescent="0.2">
      <c r="B109" s="20"/>
      <c r="C109" s="20"/>
      <c r="D109" s="124"/>
      <c r="E109" s="124"/>
      <c r="F109" s="20"/>
      <c r="G109" s="20"/>
      <c r="H109" s="20"/>
      <c r="I109" s="64"/>
      <c r="J109" s="14"/>
      <c r="K109" s="14"/>
      <c r="L109" s="234"/>
      <c r="M109" s="235"/>
      <c r="N109" s="235"/>
      <c r="O109" s="235"/>
      <c r="P109" s="235"/>
      <c r="Q109" s="235"/>
      <c r="R109" s="235"/>
      <c r="S109" s="235"/>
      <c r="T109" s="235"/>
      <c r="U109" s="235"/>
      <c r="V109" s="235"/>
    </row>
    <row r="110" spans="2:22" s="31" customFormat="1" ht="15.95" customHeight="1" x14ac:dyDescent="0.2">
      <c r="B110" s="20"/>
      <c r="C110" s="20"/>
      <c r="D110" s="124"/>
      <c r="E110" s="124"/>
      <c r="F110" s="20"/>
      <c r="G110" s="20"/>
      <c r="H110" s="20"/>
      <c r="I110" s="64"/>
      <c r="J110" s="14"/>
      <c r="K110" s="14"/>
      <c r="L110" s="234"/>
      <c r="M110" s="235"/>
      <c r="N110" s="235"/>
      <c r="O110" s="235"/>
      <c r="P110" s="235"/>
      <c r="Q110" s="235"/>
      <c r="R110" s="235"/>
      <c r="S110" s="235"/>
      <c r="T110" s="235"/>
      <c r="U110" s="235"/>
      <c r="V110" s="235"/>
    </row>
    <row r="111" spans="2:22" s="31" customFormat="1" ht="15.95" customHeight="1" x14ac:dyDescent="0.2">
      <c r="B111" s="20"/>
      <c r="C111" s="20"/>
      <c r="D111" s="124"/>
      <c r="E111" s="124"/>
      <c r="F111" s="20"/>
      <c r="G111" s="20"/>
      <c r="H111" s="20"/>
      <c r="I111" s="64"/>
      <c r="J111" s="14"/>
      <c r="K111" s="14"/>
      <c r="L111" s="234"/>
      <c r="M111" s="235"/>
      <c r="N111" s="235"/>
      <c r="O111" s="235"/>
      <c r="P111" s="235"/>
      <c r="Q111" s="235"/>
      <c r="R111" s="235"/>
      <c r="S111" s="235"/>
      <c r="T111" s="235"/>
      <c r="U111" s="235"/>
      <c r="V111" s="235"/>
    </row>
    <row r="112" spans="2:22" s="31" customFormat="1" ht="15.95" customHeight="1" x14ac:dyDescent="0.2">
      <c r="B112" s="20"/>
      <c r="C112" s="20"/>
      <c r="D112" s="124"/>
      <c r="E112" s="124"/>
      <c r="F112" s="20"/>
      <c r="G112" s="20"/>
      <c r="H112" s="20"/>
      <c r="I112" s="64"/>
      <c r="J112" s="14"/>
      <c r="K112" s="14"/>
      <c r="L112" s="234"/>
      <c r="M112" s="235"/>
      <c r="N112" s="235"/>
      <c r="O112" s="235"/>
      <c r="P112" s="235"/>
      <c r="Q112" s="235"/>
      <c r="R112" s="235"/>
      <c r="S112" s="235"/>
      <c r="T112" s="235"/>
      <c r="U112" s="235"/>
      <c r="V112" s="235"/>
    </row>
    <row r="113" spans="2:22" s="31" customFormat="1" ht="15.95" customHeight="1" x14ac:dyDescent="0.2">
      <c r="B113" s="20"/>
      <c r="C113" s="20"/>
      <c r="D113" s="124"/>
      <c r="E113" s="124"/>
      <c r="F113" s="20"/>
      <c r="G113" s="20"/>
      <c r="H113" s="20"/>
      <c r="I113" s="64"/>
      <c r="J113" s="14"/>
      <c r="K113" s="14"/>
      <c r="L113" s="234"/>
      <c r="M113" s="235"/>
      <c r="N113" s="235"/>
      <c r="O113" s="235"/>
      <c r="P113" s="235"/>
      <c r="Q113" s="235"/>
      <c r="R113" s="235"/>
      <c r="S113" s="235"/>
      <c r="T113" s="235"/>
      <c r="U113" s="235"/>
      <c r="V113" s="235"/>
    </row>
    <row r="114" spans="2:22" s="31" customFormat="1" ht="15.95" customHeight="1" x14ac:dyDescent="0.2">
      <c r="B114" s="20"/>
      <c r="C114" s="20"/>
      <c r="D114" s="124"/>
      <c r="E114" s="124"/>
      <c r="F114" s="20"/>
      <c r="G114" s="20"/>
      <c r="H114" s="20"/>
      <c r="I114" s="6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</row>
    <row r="115" spans="2:22" ht="123.95" customHeight="1" x14ac:dyDescent="0.2">
      <c r="B115" s="22"/>
      <c r="C115" s="22"/>
      <c r="D115" s="22"/>
      <c r="E115" s="22"/>
      <c r="F115" s="22"/>
      <c r="G115" s="22"/>
      <c r="H115" s="22"/>
      <c r="I115" s="22"/>
      <c r="J115" s="22"/>
      <c r="K115" s="22"/>
    </row>
    <row r="116" spans="2:22" ht="15.95" customHeight="1" x14ac:dyDescent="0.2">
      <c r="B116" s="22"/>
      <c r="C116" s="22"/>
      <c r="D116" s="22"/>
      <c r="E116" s="22"/>
      <c r="F116" s="22"/>
      <c r="G116" s="22"/>
      <c r="H116" s="22"/>
      <c r="I116" s="22"/>
      <c r="J116" s="22"/>
      <c r="K116" s="22"/>
    </row>
    <row r="117" spans="2:22" ht="15.95" customHeight="1" x14ac:dyDescent="0.2">
      <c r="B117" s="22"/>
      <c r="C117" s="22"/>
      <c r="D117" s="22"/>
      <c r="E117" s="22"/>
      <c r="F117" s="22"/>
      <c r="G117" s="22"/>
      <c r="H117" s="22"/>
      <c r="I117" s="22"/>
      <c r="J117" s="22"/>
      <c r="K117" s="22"/>
    </row>
    <row r="118" spans="2:22" ht="15.75" thickBot="1" x14ac:dyDescent="0.25">
      <c r="B118" s="20"/>
      <c r="C118" s="20"/>
      <c r="D118" s="20"/>
    </row>
    <row r="119" spans="2:22" ht="39" customHeight="1" thickBot="1" x14ac:dyDescent="0.35">
      <c r="B119" s="491" t="s">
        <v>203</v>
      </c>
      <c r="C119" s="492"/>
      <c r="D119" s="19"/>
    </row>
    <row r="120" spans="2:22" ht="17.25" thickBot="1" x14ac:dyDescent="0.3">
      <c r="B120" s="24" t="s">
        <v>47</v>
      </c>
      <c r="C120" s="42" t="s">
        <v>322</v>
      </c>
      <c r="D120" s="21"/>
      <c r="E120" s="15" t="s">
        <v>68</v>
      </c>
      <c r="F120" s="16" t="s">
        <v>69</v>
      </c>
      <c r="G120" s="149" t="s">
        <v>151</v>
      </c>
      <c r="H120" s="16" t="s">
        <v>70</v>
      </c>
      <c r="I120" s="17" t="s">
        <v>71</v>
      </c>
    </row>
    <row r="121" spans="2:22" s="31" customFormat="1" ht="16.5" thickTop="1" thickBot="1" x14ac:dyDescent="0.3">
      <c r="B121" s="27">
        <v>1</v>
      </c>
      <c r="C121" s="33">
        <v>88</v>
      </c>
      <c r="D121" s="34"/>
      <c r="E121" s="102">
        <f>MIN(C121:C180)</f>
        <v>85</v>
      </c>
      <c r="F121" s="91">
        <f>MAX(C121:C180)</f>
        <v>115</v>
      </c>
      <c r="G121" s="150">
        <f>AVERAGE(C121:C180)</f>
        <v>102.81666666666666</v>
      </c>
      <c r="H121" s="91">
        <f>F121-E121</f>
        <v>30</v>
      </c>
      <c r="I121" s="92">
        <f>_xlfn.STDEV.S(C121:C180)</f>
        <v>7.1508957994410247</v>
      </c>
    </row>
    <row r="122" spans="2:22" s="31" customFormat="1" ht="14.25" x14ac:dyDescent="0.2">
      <c r="B122" s="28">
        <v>2</v>
      </c>
      <c r="C122" s="32">
        <v>111</v>
      </c>
      <c r="D122" s="34" t="s">
        <v>458</v>
      </c>
      <c r="E122" s="31">
        <v>80</v>
      </c>
      <c r="F122" s="31">
        <v>120</v>
      </c>
    </row>
    <row r="123" spans="2:22" s="31" customFormat="1" ht="14.25" x14ac:dyDescent="0.2">
      <c r="B123" s="28">
        <v>3</v>
      </c>
      <c r="C123" s="32">
        <v>98</v>
      </c>
      <c r="D123" s="34"/>
    </row>
    <row r="124" spans="2:22" s="31" customFormat="1" ht="14.25" x14ac:dyDescent="0.2">
      <c r="B124" s="35">
        <v>4</v>
      </c>
      <c r="C124" s="32">
        <v>100</v>
      </c>
      <c r="D124" s="34"/>
    </row>
    <row r="125" spans="2:22" s="31" customFormat="1" ht="14.25" x14ac:dyDescent="0.2">
      <c r="B125" s="35">
        <v>5</v>
      </c>
      <c r="C125" s="32">
        <v>102</v>
      </c>
      <c r="D125" s="34"/>
    </row>
    <row r="126" spans="2:22" s="31" customFormat="1" ht="14.25" x14ac:dyDescent="0.2">
      <c r="B126" s="35">
        <v>6</v>
      </c>
      <c r="C126" s="32">
        <v>112</v>
      </c>
      <c r="D126" s="34"/>
    </row>
    <row r="127" spans="2:22" s="31" customFormat="1" ht="14.25" x14ac:dyDescent="0.2">
      <c r="B127" s="35">
        <v>7</v>
      </c>
      <c r="C127" s="32">
        <v>113</v>
      </c>
      <c r="D127" s="34"/>
    </row>
    <row r="128" spans="2:22" s="31" customFormat="1" ht="14.25" x14ac:dyDescent="0.2">
      <c r="B128" s="35">
        <v>8</v>
      </c>
      <c r="C128" s="32">
        <v>107</v>
      </c>
      <c r="D128" s="34"/>
    </row>
    <row r="129" spans="2:4" s="31" customFormat="1" ht="14.25" x14ac:dyDescent="0.2">
      <c r="B129" s="35">
        <v>9</v>
      </c>
      <c r="C129" s="32">
        <v>97</v>
      </c>
      <c r="D129" s="34"/>
    </row>
    <row r="130" spans="2:4" s="31" customFormat="1" ht="14.25" x14ac:dyDescent="0.2">
      <c r="B130" s="35">
        <v>10</v>
      </c>
      <c r="C130" s="32">
        <v>100</v>
      </c>
      <c r="D130" s="34"/>
    </row>
    <row r="131" spans="2:4" s="31" customFormat="1" ht="14.25" x14ac:dyDescent="0.2">
      <c r="B131" s="35">
        <v>11</v>
      </c>
      <c r="C131" s="32">
        <v>106</v>
      </c>
      <c r="D131" s="34"/>
    </row>
    <row r="132" spans="2:4" s="31" customFormat="1" ht="14.25" x14ac:dyDescent="0.2">
      <c r="B132" s="35">
        <v>12</v>
      </c>
      <c r="C132" s="32">
        <v>100</v>
      </c>
      <c r="D132" s="34"/>
    </row>
    <row r="133" spans="2:4" s="31" customFormat="1" ht="14.25" x14ac:dyDescent="0.2">
      <c r="B133" s="35">
        <v>13</v>
      </c>
      <c r="C133" s="32">
        <v>103</v>
      </c>
      <c r="D133" s="34"/>
    </row>
    <row r="134" spans="2:4" s="31" customFormat="1" ht="14.25" x14ac:dyDescent="0.2">
      <c r="B134" s="35">
        <v>14</v>
      </c>
      <c r="C134" s="32">
        <v>104</v>
      </c>
      <c r="D134" s="34"/>
    </row>
    <row r="135" spans="2:4" s="31" customFormat="1" ht="14.25" x14ac:dyDescent="0.2">
      <c r="B135" s="35">
        <v>15</v>
      </c>
      <c r="C135" s="32">
        <v>113</v>
      </c>
      <c r="D135" s="34"/>
    </row>
    <row r="136" spans="2:4" s="31" customFormat="1" ht="14.25" x14ac:dyDescent="0.2">
      <c r="B136" s="35">
        <v>16</v>
      </c>
      <c r="C136" s="32">
        <v>100</v>
      </c>
      <c r="D136" s="34"/>
    </row>
    <row r="137" spans="2:4" s="31" customFormat="1" ht="14.25" x14ac:dyDescent="0.2">
      <c r="B137" s="35">
        <v>17</v>
      </c>
      <c r="C137" s="32">
        <v>105</v>
      </c>
      <c r="D137" s="34"/>
    </row>
    <row r="138" spans="2:4" s="31" customFormat="1" ht="14.25" x14ac:dyDescent="0.2">
      <c r="B138" s="35">
        <v>18</v>
      </c>
      <c r="C138" s="32">
        <v>112</v>
      </c>
      <c r="D138" s="34"/>
    </row>
    <row r="139" spans="2:4" s="31" customFormat="1" ht="14.25" x14ac:dyDescent="0.2">
      <c r="B139" s="35">
        <v>19</v>
      </c>
      <c r="C139" s="32">
        <v>114</v>
      </c>
      <c r="D139" s="34"/>
    </row>
    <row r="140" spans="2:4" s="31" customFormat="1" ht="14.25" x14ac:dyDescent="0.2">
      <c r="B140" s="35">
        <v>20</v>
      </c>
      <c r="C140" s="32">
        <v>110</v>
      </c>
      <c r="D140" s="34"/>
    </row>
    <row r="141" spans="2:4" s="31" customFormat="1" ht="14.25" x14ac:dyDescent="0.2">
      <c r="B141" s="35">
        <v>21</v>
      </c>
      <c r="C141" s="32">
        <v>103</v>
      </c>
      <c r="D141" s="34"/>
    </row>
    <row r="142" spans="2:4" s="31" customFormat="1" ht="14.25" x14ac:dyDescent="0.2">
      <c r="B142" s="35">
        <v>22</v>
      </c>
      <c r="C142" s="32">
        <v>101</v>
      </c>
      <c r="D142" s="34"/>
    </row>
    <row r="143" spans="2:4" s="31" customFormat="1" ht="14.25" x14ac:dyDescent="0.2">
      <c r="B143" s="35">
        <v>23</v>
      </c>
      <c r="C143" s="32">
        <v>105</v>
      </c>
      <c r="D143" s="34"/>
    </row>
    <row r="144" spans="2:4" s="31" customFormat="1" ht="14.25" x14ac:dyDescent="0.2">
      <c r="B144" s="35">
        <v>24</v>
      </c>
      <c r="C144" s="32">
        <v>97</v>
      </c>
      <c r="D144" s="34"/>
    </row>
    <row r="145" spans="2:10" s="31" customFormat="1" ht="14.25" x14ac:dyDescent="0.2">
      <c r="B145" s="35">
        <v>25</v>
      </c>
      <c r="C145" s="32">
        <v>100</v>
      </c>
      <c r="D145" s="34"/>
    </row>
    <row r="146" spans="2:10" s="31" customFormat="1" ht="14.25" x14ac:dyDescent="0.2">
      <c r="B146" s="35">
        <v>26</v>
      </c>
      <c r="C146" s="32">
        <v>96</v>
      </c>
      <c r="D146" s="34"/>
    </row>
    <row r="147" spans="2:10" s="31" customFormat="1" ht="14.25" x14ac:dyDescent="0.2">
      <c r="B147" s="35">
        <v>27</v>
      </c>
      <c r="C147" s="32">
        <v>113</v>
      </c>
      <c r="D147" s="34"/>
    </row>
    <row r="148" spans="2:10" s="31" customFormat="1" ht="14.25" x14ac:dyDescent="0.2">
      <c r="B148" s="35">
        <v>28</v>
      </c>
      <c r="C148" s="32">
        <v>105</v>
      </c>
      <c r="D148" s="34"/>
    </row>
    <row r="149" spans="2:10" s="31" customFormat="1" ht="14.25" x14ac:dyDescent="0.2">
      <c r="B149" s="240">
        <v>29</v>
      </c>
      <c r="C149" s="241">
        <v>90</v>
      </c>
      <c r="D149" s="34"/>
    </row>
    <row r="150" spans="2:10" s="31" customFormat="1" x14ac:dyDescent="0.2">
      <c r="B150" s="220">
        <v>30</v>
      </c>
      <c r="C150" s="44">
        <v>113</v>
      </c>
      <c r="D150" s="34"/>
      <c r="F150" s="14"/>
      <c r="G150" s="14"/>
      <c r="H150" s="14"/>
      <c r="I150" s="14"/>
      <c r="J150" s="14"/>
    </row>
    <row r="151" spans="2:10" s="31" customFormat="1" x14ac:dyDescent="0.2">
      <c r="B151" s="220">
        <v>31</v>
      </c>
      <c r="C151" s="44">
        <v>104</v>
      </c>
      <c r="D151" s="34"/>
      <c r="F151" s="14"/>
      <c r="G151" s="14"/>
      <c r="H151" s="14"/>
      <c r="I151" s="14"/>
      <c r="J151" s="14"/>
    </row>
    <row r="152" spans="2:10" s="31" customFormat="1" x14ac:dyDescent="0.2">
      <c r="B152" s="220">
        <v>32</v>
      </c>
      <c r="C152" s="44">
        <v>96</v>
      </c>
      <c r="D152" s="34"/>
      <c r="F152" s="14"/>
      <c r="G152" s="14"/>
      <c r="H152" s="14"/>
      <c r="I152" s="14"/>
      <c r="J152" s="14"/>
    </row>
    <row r="153" spans="2:10" s="31" customFormat="1" x14ac:dyDescent="0.2">
      <c r="B153" s="220">
        <v>33</v>
      </c>
      <c r="C153" s="44">
        <v>113</v>
      </c>
      <c r="D153" s="34"/>
      <c r="F153" s="14"/>
      <c r="G153" s="14"/>
      <c r="H153" s="14"/>
      <c r="I153" s="14"/>
      <c r="J153" s="14"/>
    </row>
    <row r="154" spans="2:10" s="31" customFormat="1" x14ac:dyDescent="0.2">
      <c r="B154" s="220">
        <v>34</v>
      </c>
      <c r="C154" s="44">
        <v>109</v>
      </c>
      <c r="D154" s="34"/>
      <c r="F154" s="14"/>
      <c r="G154" s="14"/>
      <c r="H154" s="14"/>
      <c r="I154" s="14"/>
      <c r="J154" s="14"/>
    </row>
    <row r="155" spans="2:10" s="31" customFormat="1" x14ac:dyDescent="0.2">
      <c r="B155" s="220">
        <v>35</v>
      </c>
      <c r="C155" s="44">
        <v>95</v>
      </c>
      <c r="D155" s="34"/>
      <c r="F155" s="14"/>
      <c r="G155" s="14"/>
      <c r="H155" s="14"/>
      <c r="I155" s="14"/>
      <c r="J155" s="14"/>
    </row>
    <row r="156" spans="2:10" s="31" customFormat="1" x14ac:dyDescent="0.2">
      <c r="B156" s="220">
        <v>36</v>
      </c>
      <c r="C156" s="44">
        <v>107</v>
      </c>
      <c r="D156" s="34"/>
      <c r="F156" s="14"/>
      <c r="G156" s="14"/>
      <c r="H156" s="14"/>
      <c r="I156" s="14"/>
      <c r="J156" s="14"/>
    </row>
    <row r="157" spans="2:10" s="31" customFormat="1" x14ac:dyDescent="0.2">
      <c r="B157" s="220">
        <v>37</v>
      </c>
      <c r="C157" s="44">
        <v>96</v>
      </c>
      <c r="D157" s="34"/>
      <c r="F157" s="14"/>
      <c r="G157" s="14"/>
      <c r="H157" s="14"/>
      <c r="I157" s="14"/>
      <c r="J157" s="14"/>
    </row>
    <row r="158" spans="2:10" s="31" customFormat="1" x14ac:dyDescent="0.2">
      <c r="B158" s="220">
        <v>38</v>
      </c>
      <c r="C158" s="44">
        <v>109</v>
      </c>
      <c r="D158" s="34"/>
      <c r="F158" s="14"/>
      <c r="G158" s="14"/>
      <c r="H158" s="14"/>
      <c r="I158" s="14"/>
      <c r="J158" s="14"/>
    </row>
    <row r="159" spans="2:10" s="31" customFormat="1" x14ac:dyDescent="0.2">
      <c r="B159" s="220">
        <v>39</v>
      </c>
      <c r="C159" s="44">
        <v>100</v>
      </c>
      <c r="D159" s="34"/>
      <c r="F159" s="14"/>
      <c r="G159" s="14"/>
      <c r="H159" s="14"/>
      <c r="I159" s="14"/>
      <c r="J159" s="14"/>
    </row>
    <row r="160" spans="2:10" s="31" customFormat="1" x14ac:dyDescent="0.2">
      <c r="B160" s="220">
        <v>40</v>
      </c>
      <c r="C160" s="44">
        <v>111</v>
      </c>
      <c r="D160" s="34"/>
      <c r="F160" s="14"/>
      <c r="G160" s="14"/>
      <c r="H160" s="14"/>
      <c r="I160" s="14"/>
      <c r="J160" s="14"/>
    </row>
    <row r="161" spans="2:10" s="31" customFormat="1" x14ac:dyDescent="0.2">
      <c r="B161" s="220">
        <v>41</v>
      </c>
      <c r="C161" s="44">
        <v>107</v>
      </c>
      <c r="D161" s="34"/>
      <c r="F161" s="14"/>
      <c r="G161" s="14"/>
      <c r="H161" s="14"/>
      <c r="I161" s="14"/>
      <c r="J161" s="14"/>
    </row>
    <row r="162" spans="2:10" s="31" customFormat="1" x14ac:dyDescent="0.2">
      <c r="B162" s="220">
        <v>42</v>
      </c>
      <c r="C162" s="44">
        <v>107</v>
      </c>
      <c r="D162" s="34"/>
      <c r="F162" s="14"/>
      <c r="G162" s="14"/>
      <c r="H162" s="14"/>
      <c r="I162" s="14"/>
      <c r="J162" s="14"/>
    </row>
    <row r="163" spans="2:10" s="31" customFormat="1" x14ac:dyDescent="0.2">
      <c r="B163" s="220">
        <v>43</v>
      </c>
      <c r="C163" s="44">
        <v>105</v>
      </c>
      <c r="D163" s="34"/>
      <c r="F163" s="14"/>
      <c r="G163" s="14"/>
      <c r="H163" s="14"/>
      <c r="I163" s="14"/>
      <c r="J163" s="14"/>
    </row>
    <row r="164" spans="2:10" s="31" customFormat="1" x14ac:dyDescent="0.2">
      <c r="B164" s="220">
        <v>44</v>
      </c>
      <c r="C164" s="44">
        <v>97</v>
      </c>
      <c r="D164" s="34"/>
      <c r="F164" s="14"/>
      <c r="G164" s="14"/>
      <c r="H164" s="14"/>
      <c r="I164" s="14"/>
      <c r="J164" s="14"/>
    </row>
    <row r="165" spans="2:10" s="31" customFormat="1" x14ac:dyDescent="0.2">
      <c r="B165" s="220">
        <v>45</v>
      </c>
      <c r="C165" s="44">
        <v>115</v>
      </c>
      <c r="D165" s="34"/>
      <c r="F165" s="14"/>
      <c r="G165" s="14"/>
      <c r="H165" s="14"/>
      <c r="I165" s="14"/>
      <c r="J165" s="14"/>
    </row>
    <row r="166" spans="2:10" s="31" customFormat="1" x14ac:dyDescent="0.2">
      <c r="B166" s="220">
        <v>46</v>
      </c>
      <c r="C166" s="44">
        <v>101</v>
      </c>
      <c r="D166" s="34"/>
      <c r="F166" s="14"/>
      <c r="G166" s="14"/>
      <c r="H166" s="14"/>
      <c r="I166" s="14"/>
      <c r="J166" s="14"/>
    </row>
    <row r="167" spans="2:10" s="31" customFormat="1" x14ac:dyDescent="0.2">
      <c r="B167" s="220">
        <v>47</v>
      </c>
      <c r="C167" s="44">
        <v>100</v>
      </c>
      <c r="D167" s="34"/>
      <c r="F167" s="14"/>
      <c r="G167" s="14"/>
      <c r="H167" s="14"/>
      <c r="I167" s="14"/>
      <c r="J167" s="14"/>
    </row>
    <row r="168" spans="2:10" s="31" customFormat="1" x14ac:dyDescent="0.2">
      <c r="B168" s="220">
        <v>48</v>
      </c>
      <c r="C168" s="44">
        <v>108</v>
      </c>
      <c r="D168" s="34"/>
      <c r="F168" s="14"/>
      <c r="G168" s="14"/>
      <c r="H168" s="14"/>
      <c r="I168" s="14"/>
      <c r="J168" s="14"/>
    </row>
    <row r="169" spans="2:10" s="31" customFormat="1" x14ac:dyDescent="0.2">
      <c r="B169" s="220">
        <v>49</v>
      </c>
      <c r="C169" s="44">
        <v>99</v>
      </c>
      <c r="D169" s="34"/>
      <c r="F169" s="14"/>
      <c r="G169" s="14"/>
      <c r="H169" s="14"/>
      <c r="I169" s="14"/>
      <c r="J169" s="14"/>
    </row>
    <row r="170" spans="2:10" s="31" customFormat="1" x14ac:dyDescent="0.2">
      <c r="B170" s="220">
        <v>50</v>
      </c>
      <c r="C170" s="44">
        <v>99</v>
      </c>
      <c r="D170" s="34"/>
      <c r="F170" s="14"/>
      <c r="G170" s="14"/>
      <c r="H170" s="14"/>
      <c r="I170" s="14"/>
      <c r="J170" s="14"/>
    </row>
    <row r="171" spans="2:10" s="31" customFormat="1" x14ac:dyDescent="0.2">
      <c r="B171" s="220">
        <v>51</v>
      </c>
      <c r="C171" s="44">
        <v>85</v>
      </c>
      <c r="D171" s="34"/>
      <c r="F171" s="14"/>
      <c r="G171" s="14"/>
      <c r="H171" s="14"/>
      <c r="I171" s="14"/>
      <c r="J171" s="14"/>
    </row>
    <row r="172" spans="2:10" s="31" customFormat="1" x14ac:dyDescent="0.2">
      <c r="B172" s="220">
        <v>52</v>
      </c>
      <c r="C172" s="44">
        <v>103</v>
      </c>
      <c r="D172" s="34"/>
      <c r="F172" s="14"/>
      <c r="G172" s="14"/>
      <c r="H172" s="14"/>
      <c r="I172" s="14"/>
      <c r="J172" s="14"/>
    </row>
    <row r="173" spans="2:10" s="31" customFormat="1" x14ac:dyDescent="0.2">
      <c r="B173" s="220">
        <v>53</v>
      </c>
      <c r="C173" s="44">
        <v>103</v>
      </c>
      <c r="D173" s="34"/>
      <c r="F173" s="14"/>
      <c r="G173" s="14"/>
      <c r="H173" s="14"/>
      <c r="I173" s="14"/>
      <c r="J173" s="14"/>
    </row>
    <row r="174" spans="2:10" s="31" customFormat="1" x14ac:dyDescent="0.2">
      <c r="B174" s="220">
        <v>54</v>
      </c>
      <c r="C174" s="44">
        <v>108</v>
      </c>
      <c r="D174" s="34"/>
      <c r="F174" s="14"/>
      <c r="G174" s="14"/>
      <c r="H174" s="14"/>
      <c r="I174" s="14"/>
      <c r="J174" s="14"/>
    </row>
    <row r="175" spans="2:10" s="31" customFormat="1" x14ac:dyDescent="0.2">
      <c r="B175" s="220">
        <v>55</v>
      </c>
      <c r="C175" s="44">
        <v>90</v>
      </c>
      <c r="D175" s="34"/>
      <c r="F175" s="14"/>
      <c r="G175" s="14"/>
      <c r="H175" s="14"/>
      <c r="I175" s="14"/>
      <c r="J175" s="14"/>
    </row>
    <row r="176" spans="2:10" s="31" customFormat="1" x14ac:dyDescent="0.2">
      <c r="B176" s="220">
        <v>56</v>
      </c>
      <c r="C176" s="44">
        <v>102</v>
      </c>
      <c r="D176" s="34"/>
      <c r="F176" s="14"/>
      <c r="G176" s="14"/>
      <c r="H176" s="14"/>
      <c r="I176" s="14"/>
      <c r="J176" s="14"/>
    </row>
    <row r="177" spans="2:14" s="31" customFormat="1" x14ac:dyDescent="0.2">
      <c r="B177" s="242">
        <v>57</v>
      </c>
      <c r="C177" s="44">
        <v>86</v>
      </c>
      <c r="D177" s="34"/>
      <c r="F177" s="14"/>
      <c r="G177" s="14"/>
      <c r="H177" s="14"/>
      <c r="I177" s="14"/>
      <c r="J177" s="14"/>
    </row>
    <row r="178" spans="2:14" s="31" customFormat="1" x14ac:dyDescent="0.2">
      <c r="B178" s="243">
        <v>58</v>
      </c>
      <c r="C178" s="44">
        <v>95</v>
      </c>
      <c r="D178" s="34"/>
      <c r="F178" s="14"/>
      <c r="G178" s="14"/>
      <c r="H178" s="14"/>
      <c r="I178" s="14"/>
      <c r="J178" s="14"/>
    </row>
    <row r="179" spans="2:14" s="31" customFormat="1" x14ac:dyDescent="0.2">
      <c r="B179" s="243">
        <v>59</v>
      </c>
      <c r="C179" s="44">
        <v>101</v>
      </c>
      <c r="D179" s="34"/>
      <c r="F179" s="14"/>
      <c r="G179" s="14"/>
      <c r="H179" s="14"/>
      <c r="I179" s="14"/>
      <c r="J179" s="14"/>
    </row>
    <row r="180" spans="2:14" ht="15.75" thickBot="1" x14ac:dyDescent="0.25">
      <c r="B180" s="244">
        <v>60</v>
      </c>
      <c r="C180" s="57">
        <v>100</v>
      </c>
    </row>
    <row r="181" spans="2:14" x14ac:dyDescent="0.2">
      <c r="B181" s="34"/>
      <c r="C181" s="20"/>
    </row>
    <row r="182" spans="2:14" ht="19.5" x14ac:dyDescent="0.3">
      <c r="F182" s="19"/>
    </row>
    <row r="183" spans="2:14" ht="20.25" thickBot="1" x14ac:dyDescent="0.35">
      <c r="B183" s="496" t="s">
        <v>200</v>
      </c>
      <c r="C183" s="496"/>
      <c r="D183" s="496"/>
      <c r="E183" s="19"/>
      <c r="F183" s="21"/>
    </row>
    <row r="184" spans="2:14" ht="17.25" thickBot="1" x14ac:dyDescent="0.3">
      <c r="B184" s="58" t="s">
        <v>37</v>
      </c>
      <c r="C184" s="25" t="s">
        <v>47</v>
      </c>
      <c r="D184" s="42" t="s">
        <v>65</v>
      </c>
      <c r="E184" s="93"/>
      <c r="F184" s="93"/>
      <c r="G184" s="40" t="s">
        <v>19</v>
      </c>
      <c r="H184" s="41" t="s">
        <v>68</v>
      </c>
      <c r="I184" s="41" t="s">
        <v>69</v>
      </c>
      <c r="J184" s="149" t="s">
        <v>151</v>
      </c>
      <c r="K184" s="41" t="s">
        <v>70</v>
      </c>
      <c r="L184" s="17" t="s">
        <v>71</v>
      </c>
      <c r="M184" s="14" t="s">
        <v>455</v>
      </c>
      <c r="N184" s="14" t="s">
        <v>456</v>
      </c>
    </row>
    <row r="185" spans="2:14" s="31" customFormat="1" ht="15.75" thickTop="1" x14ac:dyDescent="0.25">
      <c r="B185" s="48" t="s">
        <v>385</v>
      </c>
      <c r="C185" s="49">
        <v>1</v>
      </c>
      <c r="D185" s="50">
        <v>1.43</v>
      </c>
      <c r="E185" s="34"/>
      <c r="F185" s="34"/>
      <c r="G185" s="39" t="str">
        <f>B185</f>
        <v>GS1P1 SA1M-2</v>
      </c>
      <c r="H185" s="101">
        <f>MIN(D185:D187)</f>
        <v>1.35</v>
      </c>
      <c r="I185" s="101">
        <f>MAX(D185:D187)</f>
        <v>1.43</v>
      </c>
      <c r="J185" s="101">
        <f>AVERAGE(D185:D187)</f>
        <v>1.4016666666666666</v>
      </c>
      <c r="K185" s="101">
        <f>I185-H185</f>
        <v>7.9999999999999849E-2</v>
      </c>
      <c r="L185" s="97">
        <f>_xlfn.STDEV.P(D185:D187)</f>
        <v>3.6590830666833531E-2</v>
      </c>
      <c r="N185" s="31" t="s">
        <v>457</v>
      </c>
    </row>
    <row r="186" spans="2:14" s="31" customFormat="1" x14ac:dyDescent="0.25">
      <c r="B186" s="48" t="s">
        <v>385</v>
      </c>
      <c r="C186" s="49">
        <v>2</v>
      </c>
      <c r="D186" s="50">
        <v>1.35</v>
      </c>
      <c r="E186" s="34"/>
      <c r="F186" s="34"/>
      <c r="G186" s="37" t="str">
        <f>B188</f>
        <v>GS1P1 SA2M-2</v>
      </c>
      <c r="H186" s="73">
        <f>MIN(D188:D191)</f>
        <v>1.44</v>
      </c>
      <c r="I186" s="73">
        <f>MAX(D188:D191)</f>
        <v>1.47</v>
      </c>
      <c r="J186" s="73">
        <f>AVERAGE(D188:D191)</f>
        <v>1.4550000000000001</v>
      </c>
      <c r="K186" s="73">
        <f>I186-H186</f>
        <v>3.0000000000000027E-2</v>
      </c>
      <c r="L186" s="98">
        <f>_xlfn.STDEV.P(D188:D191)</f>
        <v>1.2747548783981974E-2</v>
      </c>
      <c r="N186" s="31" t="s">
        <v>457</v>
      </c>
    </row>
    <row r="187" spans="2:14" s="31" customFormat="1" x14ac:dyDescent="0.25">
      <c r="B187" s="51" t="s">
        <v>385</v>
      </c>
      <c r="C187" s="52">
        <v>3</v>
      </c>
      <c r="D187" s="53">
        <v>1.425</v>
      </c>
      <c r="E187" s="34"/>
      <c r="F187" s="34"/>
      <c r="G187" s="37" t="str">
        <f>B192</f>
        <v>GS1P1 SA3M-2</v>
      </c>
      <c r="H187" s="73">
        <f>MIN(D192:D195)</f>
        <v>1.4350000000000001</v>
      </c>
      <c r="I187" s="73">
        <f>MAX(D192:D195)</f>
        <v>1.4350000000000001</v>
      </c>
      <c r="J187" s="73">
        <f>AVERAGE(D192:D195)</f>
        <v>1.4350000000000001</v>
      </c>
      <c r="K187" s="73">
        <f>I187-H187</f>
        <v>0</v>
      </c>
      <c r="L187" s="98">
        <f>_xlfn.STDEV.P(D192:D195)</f>
        <v>0</v>
      </c>
      <c r="N187" s="31" t="s">
        <v>457</v>
      </c>
    </row>
    <row r="188" spans="2:14" s="31" customFormat="1" x14ac:dyDescent="0.25">
      <c r="B188" s="48" t="s">
        <v>386</v>
      </c>
      <c r="C188" s="54">
        <v>1</v>
      </c>
      <c r="D188" s="50">
        <v>1.47</v>
      </c>
      <c r="E188" s="34"/>
      <c r="F188" s="34"/>
      <c r="G188" s="37" t="str">
        <f>B196</f>
        <v>GS1P1 SA4M-2</v>
      </c>
      <c r="H188" s="73">
        <f>MIN(D196:D199)</f>
        <v>1.425</v>
      </c>
      <c r="I188" s="73">
        <f>MAX(D196:D199)</f>
        <v>1.43</v>
      </c>
      <c r="J188" s="73">
        <f>AVERAGE(D196:D199)</f>
        <v>1.4275</v>
      </c>
      <c r="K188" s="73">
        <f>I188-H188</f>
        <v>4.9999999999998934E-3</v>
      </c>
      <c r="L188" s="98">
        <f>_xlfn.STDEV.P(D196:D199)</f>
        <v>2.4999999999999467E-3</v>
      </c>
      <c r="N188" s="31" t="s">
        <v>457</v>
      </c>
    </row>
    <row r="189" spans="2:14" s="31" customFormat="1" ht="15.75" thickBot="1" x14ac:dyDescent="0.3">
      <c r="B189" s="48" t="s">
        <v>386</v>
      </c>
      <c r="C189" s="54">
        <v>2</v>
      </c>
      <c r="D189" s="50">
        <v>1.44</v>
      </c>
      <c r="E189" s="34"/>
      <c r="F189" s="34"/>
      <c r="G189" s="38" t="str">
        <f>B200</f>
        <v>GS1P1 SA5M-2</v>
      </c>
      <c r="H189" s="99">
        <f>MIN(D200:D203)</f>
        <v>1.43</v>
      </c>
      <c r="I189" s="99">
        <f>MAX(D200:D203)</f>
        <v>1.4350000000000001</v>
      </c>
      <c r="J189" s="99">
        <f>AVERAGE(D200:D203)</f>
        <v>1.4325000000000001</v>
      </c>
      <c r="K189" s="99">
        <f>I189-H189</f>
        <v>5.0000000000001155E-3</v>
      </c>
      <c r="L189" s="100">
        <f>_xlfn.STDEV.P(D200:D203)</f>
        <v>2.5000000000000577E-3</v>
      </c>
      <c r="N189" s="31" t="s">
        <v>457</v>
      </c>
    </row>
    <row r="190" spans="2:14" s="31" customFormat="1" ht="14.25" x14ac:dyDescent="0.2">
      <c r="B190" s="48" t="s">
        <v>386</v>
      </c>
      <c r="C190" s="54">
        <v>3</v>
      </c>
      <c r="D190" s="50">
        <v>1.4450000000000001</v>
      </c>
      <c r="E190" s="34"/>
      <c r="F190" s="34"/>
      <c r="G190" s="36" t="s">
        <v>458</v>
      </c>
      <c r="H190" s="34" t="s">
        <v>459</v>
      </c>
      <c r="I190" s="34" t="s">
        <v>460</v>
      </c>
      <c r="J190" s="34"/>
      <c r="K190" s="34">
        <v>40</v>
      </c>
    </row>
    <row r="191" spans="2:14" s="31" customFormat="1" ht="15.75" x14ac:dyDescent="0.25">
      <c r="B191" s="51" t="s">
        <v>386</v>
      </c>
      <c r="C191" s="303">
        <v>4</v>
      </c>
      <c r="D191" s="53">
        <v>1.4650000000000001</v>
      </c>
      <c r="E191" s="34"/>
      <c r="F191" s="34"/>
      <c r="G191" s="36"/>
      <c r="H191" s="34"/>
      <c r="I191" s="34"/>
      <c r="J191" s="34"/>
      <c r="K191" s="34"/>
    </row>
    <row r="192" spans="2:14" s="31" customFormat="1" ht="14.25" x14ac:dyDescent="0.2">
      <c r="B192" s="48" t="s">
        <v>387</v>
      </c>
      <c r="C192" s="54">
        <v>1</v>
      </c>
      <c r="D192" s="50">
        <v>1.4350000000000001</v>
      </c>
      <c r="E192" s="34"/>
      <c r="F192" s="34"/>
      <c r="G192" s="36"/>
      <c r="H192" s="34"/>
      <c r="I192" s="34"/>
      <c r="J192" s="34"/>
      <c r="K192" s="34"/>
    </row>
    <row r="193" spans="1:6" s="31" customFormat="1" ht="14.25" x14ac:dyDescent="0.2">
      <c r="B193" s="48" t="s">
        <v>387</v>
      </c>
      <c r="C193" s="54">
        <v>2</v>
      </c>
      <c r="D193" s="50">
        <v>1.4350000000000001</v>
      </c>
      <c r="E193" s="34"/>
      <c r="F193" s="34"/>
    </row>
    <row r="194" spans="1:6" s="31" customFormat="1" ht="14.25" x14ac:dyDescent="0.2">
      <c r="B194" s="48" t="s">
        <v>387</v>
      </c>
      <c r="C194" s="54">
        <v>3</v>
      </c>
      <c r="D194" s="50">
        <v>1.4350000000000001</v>
      </c>
      <c r="E194" s="34"/>
      <c r="F194" s="34"/>
    </row>
    <row r="195" spans="1:6" s="31" customFormat="1" ht="15.75" x14ac:dyDescent="0.25">
      <c r="B195" s="51" t="s">
        <v>387</v>
      </c>
      <c r="C195" s="302">
        <v>4</v>
      </c>
      <c r="D195" s="53">
        <v>1.4350000000000001</v>
      </c>
      <c r="E195" s="34"/>
      <c r="F195" s="34"/>
    </row>
    <row r="196" spans="1:6" s="31" customFormat="1" ht="14.25" x14ac:dyDescent="0.2">
      <c r="B196" s="48" t="s">
        <v>388</v>
      </c>
      <c r="C196" s="54">
        <v>1</v>
      </c>
      <c r="D196" s="50">
        <v>1.43</v>
      </c>
      <c r="E196" s="34"/>
      <c r="F196" s="34"/>
    </row>
    <row r="197" spans="1:6" s="31" customFormat="1" ht="14.25" x14ac:dyDescent="0.2">
      <c r="B197" s="48" t="s">
        <v>388</v>
      </c>
      <c r="C197" s="54">
        <v>2</v>
      </c>
      <c r="D197" s="50">
        <v>1.43</v>
      </c>
      <c r="E197" s="34"/>
      <c r="F197" s="34"/>
    </row>
    <row r="198" spans="1:6" s="31" customFormat="1" ht="14.25" x14ac:dyDescent="0.2">
      <c r="B198" s="48" t="s">
        <v>388</v>
      </c>
      <c r="C198" s="54">
        <v>3</v>
      </c>
      <c r="D198" s="50">
        <v>1.425</v>
      </c>
      <c r="E198" s="34"/>
      <c r="F198" s="34"/>
    </row>
    <row r="199" spans="1:6" s="31" customFormat="1" ht="15.75" x14ac:dyDescent="0.25">
      <c r="B199" s="51" t="s">
        <v>388</v>
      </c>
      <c r="C199" s="302">
        <v>4</v>
      </c>
      <c r="D199" s="53">
        <v>1.425</v>
      </c>
      <c r="E199" s="34"/>
      <c r="F199" s="34"/>
    </row>
    <row r="200" spans="1:6" s="31" customFormat="1" ht="14.25" x14ac:dyDescent="0.2">
      <c r="B200" s="48" t="s">
        <v>389</v>
      </c>
      <c r="C200" s="54">
        <v>1</v>
      </c>
      <c r="D200" s="50">
        <v>1.43</v>
      </c>
      <c r="E200" s="34"/>
      <c r="F200" s="34"/>
    </row>
    <row r="201" spans="1:6" s="31" customFormat="1" ht="14.25" x14ac:dyDescent="0.2">
      <c r="B201" s="48" t="s">
        <v>389</v>
      </c>
      <c r="C201" s="54">
        <v>2</v>
      </c>
      <c r="D201" s="50">
        <v>1.4350000000000001</v>
      </c>
      <c r="E201" s="34"/>
      <c r="F201" s="34"/>
    </row>
    <row r="202" spans="1:6" s="31" customFormat="1" ht="14.25" x14ac:dyDescent="0.2">
      <c r="B202" s="48" t="s">
        <v>389</v>
      </c>
      <c r="C202" s="54">
        <v>3</v>
      </c>
      <c r="D202" s="50">
        <v>1.4350000000000001</v>
      </c>
      <c r="E202" s="34"/>
      <c r="F202" s="34"/>
    </row>
    <row r="203" spans="1:6" s="31" customFormat="1" ht="16.5" thickBot="1" x14ac:dyDescent="0.3">
      <c r="B203" s="55" t="s">
        <v>389</v>
      </c>
      <c r="C203" s="304">
        <v>4</v>
      </c>
      <c r="D203" s="57">
        <v>1.43</v>
      </c>
      <c r="E203" s="34"/>
      <c r="F203" s="34"/>
    </row>
    <row r="204" spans="1:6" s="31" customFormat="1" ht="14.25" x14ac:dyDescent="0.2">
      <c r="A204" s="34"/>
      <c r="B204" s="34"/>
      <c r="C204" s="34"/>
      <c r="D204" s="34"/>
      <c r="E204" s="34"/>
      <c r="F204" s="34"/>
    </row>
    <row r="205" spans="1:6" s="31" customFormat="1" ht="14.25" x14ac:dyDescent="0.2">
      <c r="A205" s="34"/>
      <c r="E205" s="34"/>
      <c r="F205" s="34"/>
    </row>
    <row r="206" spans="1:6" s="31" customFormat="1" ht="14.25" x14ac:dyDescent="0.2">
      <c r="A206" s="34"/>
      <c r="B206" s="497" t="s">
        <v>347</v>
      </c>
      <c r="C206" s="497"/>
      <c r="D206" s="497"/>
      <c r="E206" s="34"/>
      <c r="F206" s="34"/>
    </row>
    <row r="207" spans="1:6" s="31" customFormat="1" ht="14.25" x14ac:dyDescent="0.2">
      <c r="A207" s="34"/>
      <c r="B207" s="307" t="s">
        <v>348</v>
      </c>
      <c r="C207" s="307" t="s">
        <v>351</v>
      </c>
      <c r="D207" s="307" t="s">
        <v>352</v>
      </c>
      <c r="E207" s="34"/>
      <c r="F207" s="34"/>
    </row>
    <row r="208" spans="1:6" s="31" customFormat="1" ht="14.25" x14ac:dyDescent="0.2">
      <c r="A208" s="34"/>
      <c r="B208" s="305" t="s">
        <v>363</v>
      </c>
      <c r="C208" s="305">
        <v>3</v>
      </c>
      <c r="D208" s="306" t="s">
        <v>353</v>
      </c>
      <c r="E208" s="34"/>
      <c r="F208" s="34"/>
    </row>
    <row r="209" spans="1:13" s="31" customFormat="1" ht="14.25" x14ac:dyDescent="0.2">
      <c r="A209" s="34"/>
      <c r="B209" s="305" t="s">
        <v>365</v>
      </c>
      <c r="C209" s="305">
        <v>4</v>
      </c>
      <c r="D209" s="306" t="s">
        <v>355</v>
      </c>
      <c r="E209" s="34"/>
      <c r="F209" s="34"/>
    </row>
    <row r="210" spans="1:13" s="31" customFormat="1" ht="15.75" x14ac:dyDescent="0.25">
      <c r="A210" s="34"/>
      <c r="B210" s="305" t="s">
        <v>367</v>
      </c>
      <c r="C210" s="305">
        <v>4</v>
      </c>
      <c r="D210" s="306" t="s">
        <v>353</v>
      </c>
      <c r="E210" s="34"/>
      <c r="F210"/>
      <c r="G210"/>
      <c r="H210"/>
      <c r="I210"/>
    </row>
    <row r="211" spans="1:13" s="31" customFormat="1" ht="14.25" x14ac:dyDescent="0.2">
      <c r="A211" s="34"/>
      <c r="B211" s="305" t="s">
        <v>369</v>
      </c>
      <c r="C211" s="305">
        <v>4</v>
      </c>
      <c r="D211" s="306" t="s">
        <v>355</v>
      </c>
      <c r="E211" s="34"/>
      <c r="F211" s="34"/>
    </row>
    <row r="212" spans="1:13" s="31" customFormat="1" ht="14.25" x14ac:dyDescent="0.2">
      <c r="A212" s="34"/>
      <c r="B212" s="305" t="s">
        <v>371</v>
      </c>
      <c r="C212" s="305">
        <v>4</v>
      </c>
      <c r="D212" s="306" t="s">
        <v>353</v>
      </c>
      <c r="E212" s="34"/>
    </row>
    <row r="213" spans="1:13" s="31" customFormat="1" ht="14.25" x14ac:dyDescent="0.2">
      <c r="A213" s="34"/>
      <c r="B213" s="34"/>
      <c r="C213" s="34"/>
      <c r="D213" s="34"/>
    </row>
    <row r="214" spans="1:13" s="31" customFormat="1" ht="14.25" x14ac:dyDescent="0.2">
      <c r="A214" s="34"/>
      <c r="B214" s="34"/>
      <c r="C214" s="34"/>
      <c r="D214" s="34"/>
    </row>
    <row r="215" spans="1:13" s="31" customFormat="1" ht="14.25" x14ac:dyDescent="0.2">
      <c r="A215" s="34"/>
      <c r="B215" s="34"/>
      <c r="C215" s="34"/>
      <c r="D215" s="34"/>
      <c r="E215" s="96"/>
    </row>
    <row r="216" spans="1:13" s="31" customFormat="1" ht="14.25" x14ac:dyDescent="0.2">
      <c r="A216" s="34"/>
      <c r="B216" s="34"/>
      <c r="C216" s="34"/>
      <c r="D216" s="34"/>
      <c r="E216" s="34"/>
    </row>
    <row r="217" spans="1:13" x14ac:dyDescent="0.2">
      <c r="E217" s="22"/>
    </row>
    <row r="218" spans="1:13" ht="15.75" thickBot="1" x14ac:dyDescent="0.25">
      <c r="E218" s="22"/>
    </row>
    <row r="219" spans="1:13" ht="20.25" thickBot="1" x14ac:dyDescent="0.35">
      <c r="B219" s="485" t="s">
        <v>204</v>
      </c>
      <c r="C219" s="486"/>
      <c r="D219" s="487"/>
      <c r="E219" s="22"/>
    </row>
    <row r="220" spans="1:13" ht="17.25" thickBot="1" x14ac:dyDescent="0.3">
      <c r="B220" s="294" t="s">
        <v>323</v>
      </c>
      <c r="C220" s="298" t="s">
        <v>47</v>
      </c>
      <c r="D220" s="294" t="s">
        <v>65</v>
      </c>
      <c r="E220" s="93"/>
      <c r="F220" s="40" t="s">
        <v>19</v>
      </c>
      <c r="G220" s="41" t="s">
        <v>68</v>
      </c>
      <c r="H220" s="41" t="s">
        <v>69</v>
      </c>
      <c r="I220" s="149" t="s">
        <v>151</v>
      </c>
      <c r="J220" s="41" t="s">
        <v>70</v>
      </c>
      <c r="K220" s="17" t="s">
        <v>71</v>
      </c>
      <c r="L220" s="14" t="s">
        <v>455</v>
      </c>
      <c r="M220" s="14" t="s">
        <v>456</v>
      </c>
    </row>
    <row r="221" spans="1:13" s="31" customFormat="1" x14ac:dyDescent="0.25">
      <c r="B221" s="43" t="s">
        <v>381</v>
      </c>
      <c r="C221" s="231">
        <v>1</v>
      </c>
      <c r="D221" s="44">
        <v>1.4750000000000001</v>
      </c>
      <c r="E221" s="34"/>
      <c r="F221" s="39" t="str">
        <f>B221</f>
        <v>GS1P13 SCWRM-2</v>
      </c>
      <c r="G221" s="101">
        <f>MIN(D221:D226)</f>
        <v>1.4750000000000001</v>
      </c>
      <c r="H221" s="101">
        <f>MAX(D221:D226)</f>
        <v>1.4850000000000001</v>
      </c>
      <c r="I221" s="101">
        <f>AVERAGE(D221:D226)</f>
        <v>1.4775</v>
      </c>
      <c r="J221" s="101">
        <f>H221-G221</f>
        <v>1.0000000000000009E-2</v>
      </c>
      <c r="K221" s="97">
        <f>_xlfn.STDEV.P(D221:D226)</f>
        <v>3.8188130791298579E-3</v>
      </c>
      <c r="M221" s="31" t="s">
        <v>457</v>
      </c>
    </row>
    <row r="222" spans="1:13" s="31" customFormat="1" x14ac:dyDescent="0.25">
      <c r="B222" s="43" t="s">
        <v>381</v>
      </c>
      <c r="C222" s="49">
        <v>2</v>
      </c>
      <c r="D222" s="44">
        <v>1.4750000000000001</v>
      </c>
      <c r="E222" s="34"/>
      <c r="F222" s="37" t="str">
        <f>B227</f>
        <v>GS1P1234 sCWR-7</v>
      </c>
      <c r="G222" s="73">
        <f>MIN(D227:D229)</f>
        <v>1.46</v>
      </c>
      <c r="H222" s="73">
        <f>MAX(D227:D229)</f>
        <v>1.4650000000000001</v>
      </c>
      <c r="I222" s="73">
        <f>AVERAGE(D227:D229)</f>
        <v>1.4616666666666667</v>
      </c>
      <c r="J222" s="73">
        <f>H222-G222</f>
        <v>5.0000000000001155E-3</v>
      </c>
      <c r="K222" s="98">
        <f>_xlfn.STDEV.P(D227:D229)</f>
        <v>2.3570226039552129E-3</v>
      </c>
      <c r="M222" s="31" t="s">
        <v>457</v>
      </c>
    </row>
    <row r="223" spans="1:13" s="31" customFormat="1" x14ac:dyDescent="0.25">
      <c r="B223" s="43" t="s">
        <v>381</v>
      </c>
      <c r="C223" s="49">
        <v>3</v>
      </c>
      <c r="D223" s="44">
        <v>1.4850000000000001</v>
      </c>
      <c r="E223" s="34"/>
      <c r="F223" s="37" t="str">
        <f>B230</f>
        <v>GS1P13 SCWR-2</v>
      </c>
      <c r="G223" s="73">
        <f>MIN(D230:D235)</f>
        <v>1.47</v>
      </c>
      <c r="H223" s="73">
        <f>MAX(D230:D235)</f>
        <v>1.4850000000000001</v>
      </c>
      <c r="I223" s="73">
        <f>AVERAGE(D230:D235)</f>
        <v>1.4775</v>
      </c>
      <c r="J223" s="73">
        <f>H223-G223</f>
        <v>1.5000000000000124E-2</v>
      </c>
      <c r="K223" s="98">
        <f>_xlfn.STDEV.P(D230:D235)</f>
        <v>4.7871355387817047E-3</v>
      </c>
      <c r="M223" s="31" t="s">
        <v>457</v>
      </c>
    </row>
    <row r="224" spans="1:13" s="31" customFormat="1" ht="15.75" thickBot="1" x14ac:dyDescent="0.3">
      <c r="B224" s="43" t="s">
        <v>381</v>
      </c>
      <c r="C224" s="49">
        <v>4</v>
      </c>
      <c r="D224" s="44">
        <v>1.48</v>
      </c>
      <c r="E224" s="34"/>
      <c r="F224" s="38" t="str">
        <f>B236</f>
        <v>GS1P1 LCWR-2</v>
      </c>
      <c r="G224" s="99">
        <f>MIN(D236:D239)</f>
        <v>1.46</v>
      </c>
      <c r="H224" s="99">
        <f>MAX(D236:D239)</f>
        <v>1.47</v>
      </c>
      <c r="I224" s="99">
        <f>AVERAGE(D236:D239)</f>
        <v>1.4662500000000001</v>
      </c>
      <c r="J224" s="99">
        <f>H224-G224</f>
        <v>1.0000000000000009E-2</v>
      </c>
      <c r="K224" s="100">
        <f>_xlfn.STDEV.P(D236:D239)</f>
        <v>4.1457809879442455E-3</v>
      </c>
      <c r="M224" s="31" t="s">
        <v>457</v>
      </c>
    </row>
    <row r="225" spans="2:12" s="31" customFormat="1" x14ac:dyDescent="0.25">
      <c r="B225" s="43" t="s">
        <v>381</v>
      </c>
      <c r="C225" s="49">
        <v>5</v>
      </c>
      <c r="D225" s="44">
        <v>1.4750000000000001</v>
      </c>
      <c r="E225" s="34"/>
      <c r="F225" s="36" t="s">
        <v>458</v>
      </c>
      <c r="G225" s="34" t="s">
        <v>459</v>
      </c>
      <c r="H225" s="34" t="s">
        <v>460</v>
      </c>
      <c r="I225" s="34"/>
      <c r="J225" s="34">
        <v>40</v>
      </c>
      <c r="L225" s="95"/>
    </row>
    <row r="226" spans="2:12" s="31" customFormat="1" x14ac:dyDescent="0.25">
      <c r="B226" s="45" t="s">
        <v>381</v>
      </c>
      <c r="C226" s="52">
        <v>6</v>
      </c>
      <c r="D226" s="46">
        <v>1.4750000000000001</v>
      </c>
      <c r="E226" s="34"/>
      <c r="G226" s="94"/>
      <c r="H226" s="30"/>
      <c r="I226" s="95"/>
      <c r="J226" s="95"/>
      <c r="K226" s="95"/>
      <c r="L226" s="95"/>
    </row>
    <row r="227" spans="2:12" s="31" customFormat="1" x14ac:dyDescent="0.25">
      <c r="B227" s="43" t="s">
        <v>383</v>
      </c>
      <c r="C227" s="49">
        <v>7</v>
      </c>
      <c r="D227" s="44">
        <v>1.46</v>
      </c>
      <c r="E227" s="34"/>
      <c r="G227" s="94"/>
      <c r="H227" s="30"/>
      <c r="I227" s="95"/>
      <c r="J227" s="95"/>
      <c r="K227" s="95"/>
      <c r="L227" s="95"/>
    </row>
    <row r="228" spans="2:12" s="31" customFormat="1" ht="14.25" x14ac:dyDescent="0.2">
      <c r="B228" s="43" t="s">
        <v>383</v>
      </c>
      <c r="C228" s="49">
        <v>8</v>
      </c>
      <c r="D228" s="44">
        <v>1.4650000000000001</v>
      </c>
      <c r="E228" s="34"/>
    </row>
    <row r="229" spans="2:12" s="31" customFormat="1" ht="14.25" x14ac:dyDescent="0.2">
      <c r="B229" s="51" t="s">
        <v>383</v>
      </c>
      <c r="C229" s="52">
        <v>9</v>
      </c>
      <c r="D229" s="53">
        <v>1.46</v>
      </c>
      <c r="E229" s="34"/>
    </row>
    <row r="230" spans="2:12" s="31" customFormat="1" ht="14.25" x14ac:dyDescent="0.2">
      <c r="B230" s="43" t="s">
        <v>382</v>
      </c>
      <c r="C230" s="49">
        <v>10</v>
      </c>
      <c r="D230" s="44">
        <v>1.4750000000000001</v>
      </c>
      <c r="E230" s="34"/>
    </row>
    <row r="231" spans="2:12" s="31" customFormat="1" ht="14.25" x14ac:dyDescent="0.2">
      <c r="B231" s="43" t="s">
        <v>382</v>
      </c>
      <c r="C231" s="49">
        <v>11</v>
      </c>
      <c r="D231" s="44">
        <v>1.47</v>
      </c>
      <c r="E231" s="34"/>
    </row>
    <row r="232" spans="2:12" s="31" customFormat="1" ht="14.25" x14ac:dyDescent="0.2">
      <c r="B232" s="43" t="s">
        <v>382</v>
      </c>
      <c r="C232" s="49">
        <v>12</v>
      </c>
      <c r="D232" s="44">
        <v>1.4750000000000001</v>
      </c>
    </row>
    <row r="233" spans="2:12" s="31" customFormat="1" ht="14.25" x14ac:dyDescent="0.2">
      <c r="B233" s="43" t="s">
        <v>382</v>
      </c>
      <c r="C233" s="49">
        <v>13</v>
      </c>
      <c r="D233" s="44">
        <v>1.4850000000000001</v>
      </c>
    </row>
    <row r="234" spans="2:12" s="31" customFormat="1" ht="14.25" x14ac:dyDescent="0.2">
      <c r="B234" s="43" t="s">
        <v>382</v>
      </c>
      <c r="C234" s="49">
        <v>14</v>
      </c>
      <c r="D234" s="44">
        <v>1.48</v>
      </c>
    </row>
    <row r="235" spans="2:12" s="31" customFormat="1" ht="14.25" x14ac:dyDescent="0.2">
      <c r="B235" s="51" t="s">
        <v>382</v>
      </c>
      <c r="C235" s="52">
        <v>15</v>
      </c>
      <c r="D235" s="46">
        <v>1.48</v>
      </c>
    </row>
    <row r="236" spans="2:12" s="31" customFormat="1" ht="14.25" x14ac:dyDescent="0.2">
      <c r="B236" s="48" t="s">
        <v>384</v>
      </c>
      <c r="C236" s="49">
        <v>16</v>
      </c>
      <c r="D236" s="44">
        <v>1.47</v>
      </c>
    </row>
    <row r="237" spans="2:12" s="31" customFormat="1" ht="14.25" x14ac:dyDescent="0.2">
      <c r="B237" s="48" t="s">
        <v>384</v>
      </c>
      <c r="C237" s="49">
        <v>17</v>
      </c>
      <c r="D237" s="44">
        <v>1.4650000000000001</v>
      </c>
    </row>
    <row r="238" spans="2:12" s="31" customFormat="1" ht="14.25" x14ac:dyDescent="0.2">
      <c r="B238" s="48" t="s">
        <v>384</v>
      </c>
      <c r="C238" s="49">
        <v>18</v>
      </c>
      <c r="D238" s="44">
        <v>1.47</v>
      </c>
    </row>
    <row r="239" spans="2:12" s="31" customFormat="1" thickBot="1" x14ac:dyDescent="0.25">
      <c r="B239" s="55" t="s">
        <v>384</v>
      </c>
      <c r="C239" s="56">
        <v>19</v>
      </c>
      <c r="D239" s="47">
        <v>1.46</v>
      </c>
    </row>
    <row r="240" spans="2:12" s="31" customFormat="1" x14ac:dyDescent="0.2">
      <c r="B240" s="34"/>
      <c r="C240" s="34"/>
      <c r="D240" s="34"/>
      <c r="G240" s="14"/>
      <c r="H240" s="14"/>
      <c r="I240" s="14"/>
      <c r="J240" s="14"/>
      <c r="K240" s="14"/>
      <c r="L240" s="14"/>
    </row>
    <row r="241" spans="2:12" s="31" customFormat="1" x14ac:dyDescent="0.2">
      <c r="B241" s="34"/>
      <c r="C241" s="34"/>
      <c r="D241" s="34"/>
      <c r="G241" s="14"/>
      <c r="H241" s="14"/>
      <c r="I241" s="14"/>
      <c r="J241" s="14"/>
      <c r="K241" s="14"/>
      <c r="L241" s="14"/>
    </row>
    <row r="242" spans="2:12" s="31" customFormat="1" x14ac:dyDescent="0.2">
      <c r="B242" s="34"/>
      <c r="C242" s="34"/>
      <c r="D242" s="34"/>
      <c r="G242" s="14"/>
      <c r="H242" s="14"/>
      <c r="I242" s="14"/>
      <c r="J242" s="14"/>
      <c r="K242" s="14"/>
      <c r="L242" s="14"/>
    </row>
    <row r="243" spans="2:12" x14ac:dyDescent="0.2">
      <c r="B243" s="34"/>
      <c r="C243" s="34"/>
      <c r="D243" s="34"/>
    </row>
    <row r="244" spans="2:12" x14ac:dyDescent="0.2">
      <c r="B244" s="34"/>
      <c r="C244" s="34"/>
      <c r="D244" s="34"/>
    </row>
    <row r="245" spans="2:12" x14ac:dyDescent="0.2">
      <c r="B245" s="34"/>
      <c r="C245" s="34"/>
      <c r="D245" s="34"/>
    </row>
    <row r="246" spans="2:12" ht="15.75" x14ac:dyDescent="0.25">
      <c r="B246" s="34"/>
      <c r="C246"/>
      <c r="D246"/>
      <c r="E246"/>
    </row>
    <row r="247" spans="2:12" x14ac:dyDescent="0.2">
      <c r="B247" s="34"/>
      <c r="C247" s="34"/>
      <c r="D247" s="34"/>
    </row>
    <row r="248" spans="2:12" ht="15.75" x14ac:dyDescent="0.25">
      <c r="B248"/>
      <c r="C248"/>
      <c r="D248"/>
      <c r="E248"/>
    </row>
    <row r="249" spans="2:12" ht="15.75" x14ac:dyDescent="0.25">
      <c r="B249" s="34"/>
      <c r="C249"/>
      <c r="D249"/>
      <c r="E249"/>
      <c r="F249"/>
      <c r="G249"/>
      <c r="H249"/>
    </row>
    <row r="250" spans="2:12" x14ac:dyDescent="0.2">
      <c r="B250" s="34"/>
      <c r="C250" s="34"/>
      <c r="D250" s="34"/>
    </row>
    <row r="251" spans="2:12" x14ac:dyDescent="0.2">
      <c r="B251" s="34"/>
      <c r="C251" s="34"/>
      <c r="D251" s="34"/>
    </row>
    <row r="252" spans="2:12" x14ac:dyDescent="0.2">
      <c r="B252" s="34"/>
      <c r="C252" s="34"/>
      <c r="D252" s="34"/>
    </row>
  </sheetData>
  <mergeCells count="48">
    <mergeCell ref="D18:E18"/>
    <mergeCell ref="C2:G2"/>
    <mergeCell ref="C3:G3"/>
    <mergeCell ref="C8:E8"/>
    <mergeCell ref="C9:D9"/>
    <mergeCell ref="C10:D10"/>
    <mergeCell ref="C11:D11"/>
    <mergeCell ref="C12:D12"/>
    <mergeCell ref="C13:D13"/>
    <mergeCell ref="C14:D14"/>
    <mergeCell ref="C15:D15"/>
    <mergeCell ref="C16:D16"/>
    <mergeCell ref="D19:E19"/>
    <mergeCell ref="D20:E20"/>
    <mergeCell ref="D21:E21"/>
    <mergeCell ref="D22:E22"/>
    <mergeCell ref="D23:E23"/>
    <mergeCell ref="B219:D219"/>
    <mergeCell ref="B45:C45"/>
    <mergeCell ref="B68:D68"/>
    <mergeCell ref="B91:E91"/>
    <mergeCell ref="L91:Q91"/>
    <mergeCell ref="B206:D206"/>
    <mergeCell ref="M23:O28"/>
    <mergeCell ref="L92:L93"/>
    <mergeCell ref="M92:Q92"/>
    <mergeCell ref="B119:C119"/>
    <mergeCell ref="B183:D183"/>
    <mergeCell ref="D31:E31"/>
    <mergeCell ref="D39:E39"/>
    <mergeCell ref="D42:E42"/>
    <mergeCell ref="D43:E43"/>
    <mergeCell ref="D25:E25"/>
    <mergeCell ref="D26:E26"/>
    <mergeCell ref="D27:E27"/>
    <mergeCell ref="D28:E28"/>
    <mergeCell ref="D29:E29"/>
    <mergeCell ref="D30:E30"/>
    <mergeCell ref="D24:E24"/>
    <mergeCell ref="C41:E41"/>
    <mergeCell ref="D32:E32"/>
    <mergeCell ref="D33:E33"/>
    <mergeCell ref="D34:E34"/>
    <mergeCell ref="D35:E35"/>
    <mergeCell ref="D36:E36"/>
    <mergeCell ref="D37:E37"/>
    <mergeCell ref="D38:E38"/>
    <mergeCell ref="C40:E40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V251"/>
  <sheetViews>
    <sheetView topLeftCell="A116" zoomScale="60" zoomScaleNormal="60" workbookViewId="0">
      <selection activeCell="D122" sqref="D122:I122"/>
    </sheetView>
  </sheetViews>
  <sheetFormatPr baseColWidth="10" defaultColWidth="10.875" defaultRowHeight="15" x14ac:dyDescent="0.2"/>
  <cols>
    <col min="1" max="1" width="3" style="14" customWidth="1"/>
    <col min="2" max="2" width="18.5" style="14" customWidth="1"/>
    <col min="3" max="3" width="31.25" style="14" bestFit="1" customWidth="1"/>
    <col min="4" max="4" width="27.375" style="14" customWidth="1"/>
    <col min="5" max="5" width="23.5" style="14" customWidth="1"/>
    <col min="6" max="6" width="18.625" style="14" customWidth="1"/>
    <col min="7" max="7" width="13" style="14" customWidth="1"/>
    <col min="8" max="8" width="14.625" style="14" customWidth="1"/>
    <col min="9" max="9" width="13.5" style="14" customWidth="1"/>
    <col min="10" max="10" width="9.125" style="14" customWidth="1"/>
    <col min="11" max="11" width="10.875" style="14"/>
    <col min="12" max="12" width="13.75" style="14" customWidth="1"/>
    <col min="13" max="17" width="6" style="14" bestFit="1" customWidth="1"/>
    <col min="18" max="22" width="5.375" style="14" customWidth="1"/>
    <col min="23" max="16384" width="10.875" style="14"/>
  </cols>
  <sheetData>
    <row r="1" spans="2:16" ht="15.75" thickBot="1" x14ac:dyDescent="0.25"/>
    <row r="2" spans="2:16" s="61" customFormat="1" ht="26.25" x14ac:dyDescent="0.35">
      <c r="C2" s="498" t="s">
        <v>0</v>
      </c>
      <c r="D2" s="499"/>
      <c r="E2" s="499"/>
      <c r="F2" s="499"/>
      <c r="G2" s="500"/>
    </row>
    <row r="3" spans="2:16" ht="24" thickBot="1" x14ac:dyDescent="0.4">
      <c r="C3" s="511" t="s">
        <v>327</v>
      </c>
      <c r="D3" s="512"/>
      <c r="E3" s="512"/>
      <c r="F3" s="512"/>
      <c r="G3" s="513"/>
      <c r="L3" s="3"/>
    </row>
    <row r="4" spans="2:16" ht="15.75" thickBot="1" x14ac:dyDescent="0.25"/>
    <row r="5" spans="2:16" ht="27" thickBot="1" x14ac:dyDescent="0.4">
      <c r="C5" s="70" t="s">
        <v>2</v>
      </c>
      <c r="D5" s="71">
        <f>'Parts SN'!C5</f>
        <v>4931</v>
      </c>
      <c r="E5" s="62"/>
    </row>
    <row r="6" spans="2:16" ht="27" thickBot="1" x14ac:dyDescent="0.4">
      <c r="C6" s="70" t="s">
        <v>26</v>
      </c>
      <c r="D6" s="71" t="str">
        <f>'Parts SN'!D22</f>
        <v>SA2</v>
      </c>
      <c r="E6" s="62"/>
    </row>
    <row r="7" spans="2:16" ht="15.75" thickBot="1" x14ac:dyDescent="0.25"/>
    <row r="8" spans="2:16" ht="24" thickBot="1" x14ac:dyDescent="0.4">
      <c r="B8" s="11"/>
      <c r="C8" s="505" t="s">
        <v>258</v>
      </c>
      <c r="D8" s="506"/>
      <c r="E8" s="507"/>
      <c r="F8" s="11"/>
      <c r="G8" s="11"/>
      <c r="H8" s="11"/>
      <c r="I8" s="11"/>
      <c r="J8" s="11"/>
      <c r="K8" s="11"/>
      <c r="L8" s="11"/>
      <c r="M8" s="11"/>
      <c r="N8" s="11"/>
      <c r="O8" s="11"/>
      <c r="P8" s="22"/>
    </row>
    <row r="9" spans="2:16" ht="15.75" x14ac:dyDescent="0.25">
      <c r="B9" s="11"/>
      <c r="C9" s="470" t="s">
        <v>269</v>
      </c>
      <c r="D9" s="471"/>
      <c r="E9" s="199"/>
      <c r="F9" s="11"/>
      <c r="G9" s="11"/>
      <c r="H9" s="11"/>
      <c r="I9" s="11"/>
      <c r="J9" s="11"/>
      <c r="K9" s="11"/>
      <c r="L9" s="11"/>
      <c r="M9" s="11"/>
      <c r="N9" s="11"/>
      <c r="O9" s="11"/>
      <c r="P9" s="22"/>
    </row>
    <row r="10" spans="2:16" ht="15.75" x14ac:dyDescent="0.25">
      <c r="B10" s="11"/>
      <c r="C10" s="476" t="s">
        <v>270</v>
      </c>
      <c r="D10" s="469"/>
      <c r="E10" s="200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22"/>
    </row>
    <row r="11" spans="2:16" ht="15.75" x14ac:dyDescent="0.25">
      <c r="B11" s="11"/>
      <c r="C11" s="476" t="s">
        <v>271</v>
      </c>
      <c r="D11" s="469"/>
      <c r="E11" s="200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22"/>
    </row>
    <row r="12" spans="2:16" ht="15.75" x14ac:dyDescent="0.25">
      <c r="B12" s="11"/>
      <c r="C12" s="476" t="s">
        <v>272</v>
      </c>
      <c r="D12" s="469"/>
      <c r="E12" s="200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22"/>
    </row>
    <row r="13" spans="2:16" ht="15.75" x14ac:dyDescent="0.25">
      <c r="B13" s="11"/>
      <c r="C13" s="476" t="s">
        <v>264</v>
      </c>
      <c r="D13" s="469"/>
      <c r="E13" s="200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22"/>
    </row>
    <row r="14" spans="2:16" ht="15.75" x14ac:dyDescent="0.25">
      <c r="B14" s="11"/>
      <c r="C14" s="476" t="s">
        <v>265</v>
      </c>
      <c r="D14" s="469"/>
      <c r="E14" s="200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22"/>
    </row>
    <row r="15" spans="2:16" ht="15.75" x14ac:dyDescent="0.25">
      <c r="B15" s="11"/>
      <c r="C15" s="476" t="s">
        <v>266</v>
      </c>
      <c r="D15" s="469"/>
      <c r="E15" s="200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22"/>
    </row>
    <row r="16" spans="2:16" ht="16.5" thickBot="1" x14ac:dyDescent="0.3">
      <c r="B16" s="11"/>
      <c r="C16" s="508" t="s">
        <v>273</v>
      </c>
      <c r="D16" s="509"/>
      <c r="E16" s="20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22"/>
    </row>
    <row r="17" spans="2:16" ht="20.25" thickBot="1" x14ac:dyDescent="0.35">
      <c r="B17" s="12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22"/>
    </row>
    <row r="18" spans="2:16" ht="17.25" thickBot="1" x14ac:dyDescent="0.3">
      <c r="B18" s="58" t="s">
        <v>37</v>
      </c>
      <c r="C18" s="25" t="s">
        <v>38</v>
      </c>
      <c r="D18" s="524" t="s">
        <v>36</v>
      </c>
      <c r="E18" s="525"/>
      <c r="F18" s="25" t="s">
        <v>33</v>
      </c>
      <c r="G18" s="25" t="s">
        <v>34</v>
      </c>
      <c r="H18" s="25" t="s">
        <v>35</v>
      </c>
      <c r="I18" s="87" t="s">
        <v>43</v>
      </c>
      <c r="N18" s="11"/>
      <c r="O18" s="11"/>
      <c r="P18" s="22"/>
    </row>
    <row r="19" spans="2:16" ht="15.75" thickTop="1" x14ac:dyDescent="0.2">
      <c r="B19" s="48">
        <v>39</v>
      </c>
      <c r="C19" s="49" t="s">
        <v>78</v>
      </c>
      <c r="D19" s="515" t="s">
        <v>92</v>
      </c>
      <c r="E19" s="475"/>
      <c r="F19" s="156"/>
      <c r="G19" s="156"/>
      <c r="H19" s="312" t="s">
        <v>319</v>
      </c>
      <c r="I19" s="78" t="s">
        <v>39</v>
      </c>
      <c r="J19" s="31"/>
      <c r="K19" s="31"/>
      <c r="L19" s="31"/>
      <c r="M19" s="31"/>
      <c r="N19" s="13"/>
      <c r="O19" s="13"/>
      <c r="P19" s="22"/>
    </row>
    <row r="20" spans="2:16" x14ac:dyDescent="0.2">
      <c r="B20" s="48">
        <v>39</v>
      </c>
      <c r="C20" s="49" t="s">
        <v>49</v>
      </c>
      <c r="D20" s="515" t="s">
        <v>93</v>
      </c>
      <c r="E20" s="475"/>
      <c r="F20" s="156"/>
      <c r="G20" s="156"/>
      <c r="H20" s="312" t="s">
        <v>319</v>
      </c>
      <c r="I20" s="78" t="s">
        <v>39</v>
      </c>
      <c r="J20" s="31"/>
      <c r="K20" s="31"/>
      <c r="L20" s="31"/>
      <c r="M20" s="31"/>
      <c r="N20" s="13"/>
      <c r="O20" s="13"/>
      <c r="P20" s="22"/>
    </row>
    <row r="21" spans="2:16" x14ac:dyDescent="0.2">
      <c r="B21" s="48">
        <v>39</v>
      </c>
      <c r="C21" s="49" t="s">
        <v>49</v>
      </c>
      <c r="D21" s="515" t="s">
        <v>94</v>
      </c>
      <c r="E21" s="475"/>
      <c r="F21" s="156"/>
      <c r="G21" s="156"/>
      <c r="H21" s="312" t="s">
        <v>319</v>
      </c>
      <c r="I21" s="78" t="s">
        <v>39</v>
      </c>
      <c r="J21" s="31"/>
      <c r="K21" s="31"/>
      <c r="L21" s="31"/>
      <c r="M21" s="31"/>
      <c r="N21" s="13"/>
      <c r="O21" s="13"/>
      <c r="P21" s="22"/>
    </row>
    <row r="22" spans="2:16" x14ac:dyDescent="0.2">
      <c r="B22" s="48">
        <v>39</v>
      </c>
      <c r="C22" s="49" t="s">
        <v>49</v>
      </c>
      <c r="D22" s="515" t="s">
        <v>79</v>
      </c>
      <c r="E22" s="475"/>
      <c r="F22" s="156"/>
      <c r="G22" s="156"/>
      <c r="H22" s="312" t="s">
        <v>319</v>
      </c>
      <c r="I22" s="78" t="s">
        <v>39</v>
      </c>
      <c r="J22" s="31"/>
      <c r="K22" s="31"/>
      <c r="L22" s="31"/>
      <c r="M22" s="31"/>
      <c r="N22" s="13"/>
      <c r="O22" s="13"/>
      <c r="P22" s="22"/>
    </row>
    <row r="23" spans="2:16" ht="15" customHeight="1" x14ac:dyDescent="0.2">
      <c r="B23" s="48">
        <v>39</v>
      </c>
      <c r="C23" s="49" t="s">
        <v>49</v>
      </c>
      <c r="D23" s="515" t="s">
        <v>82</v>
      </c>
      <c r="E23" s="475"/>
      <c r="F23" s="156"/>
      <c r="G23" s="156"/>
      <c r="H23" s="312" t="s">
        <v>319</v>
      </c>
      <c r="I23" s="78" t="s">
        <v>39</v>
      </c>
      <c r="J23" s="31"/>
      <c r="K23" s="31" t="s">
        <v>80</v>
      </c>
      <c r="L23" s="74"/>
      <c r="M23" s="521" t="s">
        <v>205</v>
      </c>
      <c r="N23" s="522"/>
      <c r="O23" s="522"/>
      <c r="P23" s="22"/>
    </row>
    <row r="24" spans="2:16" x14ac:dyDescent="0.2">
      <c r="B24" s="48">
        <v>39</v>
      </c>
      <c r="C24" s="49" t="s">
        <v>49</v>
      </c>
      <c r="D24" s="515" t="s">
        <v>76</v>
      </c>
      <c r="E24" s="475"/>
      <c r="F24" s="156"/>
      <c r="G24" s="156"/>
      <c r="H24" s="312" t="s">
        <v>319</v>
      </c>
      <c r="I24" s="78" t="s">
        <v>39</v>
      </c>
      <c r="J24" s="31"/>
      <c r="K24" s="31" t="s">
        <v>80</v>
      </c>
      <c r="L24" s="74"/>
      <c r="M24" s="521"/>
      <c r="N24" s="522"/>
      <c r="O24" s="522"/>
      <c r="P24" s="22"/>
    </row>
    <row r="25" spans="2:16" x14ac:dyDescent="0.2">
      <c r="B25" s="51">
        <v>39</v>
      </c>
      <c r="C25" s="52" t="s">
        <v>49</v>
      </c>
      <c r="D25" s="516" t="s">
        <v>81</v>
      </c>
      <c r="E25" s="517"/>
      <c r="F25" s="157"/>
      <c r="G25" s="157"/>
      <c r="H25" s="313" t="s">
        <v>319</v>
      </c>
      <c r="I25" s="79" t="s">
        <v>39</v>
      </c>
      <c r="J25" s="31"/>
      <c r="K25" s="31" t="s">
        <v>80</v>
      </c>
      <c r="L25" s="74"/>
      <c r="M25" s="521"/>
      <c r="N25" s="522"/>
      <c r="O25" s="522"/>
      <c r="P25" s="22"/>
    </row>
    <row r="26" spans="2:16" x14ac:dyDescent="0.2">
      <c r="B26" s="48">
        <v>39</v>
      </c>
      <c r="C26" s="49" t="s">
        <v>49</v>
      </c>
      <c r="D26" s="515" t="s">
        <v>82</v>
      </c>
      <c r="E26" s="475"/>
      <c r="F26" s="156"/>
      <c r="G26" s="156"/>
      <c r="H26" s="312" t="s">
        <v>319</v>
      </c>
      <c r="I26" s="78" t="s">
        <v>39</v>
      </c>
      <c r="J26" s="31"/>
      <c r="K26" s="31" t="s">
        <v>80</v>
      </c>
      <c r="L26" s="74"/>
      <c r="M26" s="521"/>
      <c r="N26" s="522"/>
      <c r="O26" s="522"/>
      <c r="P26" s="22"/>
    </row>
    <row r="27" spans="2:16" x14ac:dyDescent="0.2">
      <c r="B27" s="48">
        <v>39</v>
      </c>
      <c r="C27" s="49" t="s">
        <v>49</v>
      </c>
      <c r="D27" s="515" t="s">
        <v>76</v>
      </c>
      <c r="E27" s="475"/>
      <c r="F27" s="156"/>
      <c r="G27" s="156"/>
      <c r="H27" s="312" t="s">
        <v>319</v>
      </c>
      <c r="I27" s="78" t="s">
        <v>39</v>
      </c>
      <c r="J27" s="31"/>
      <c r="K27" s="31" t="s">
        <v>80</v>
      </c>
      <c r="L27" s="203"/>
      <c r="M27" s="521"/>
      <c r="N27" s="522"/>
      <c r="O27" s="522"/>
      <c r="P27" s="22"/>
    </row>
    <row r="28" spans="2:16" x14ac:dyDescent="0.2">
      <c r="B28" s="51">
        <v>39</v>
      </c>
      <c r="C28" s="52" t="s">
        <v>49</v>
      </c>
      <c r="D28" s="516" t="s">
        <v>81</v>
      </c>
      <c r="E28" s="517"/>
      <c r="F28" s="157"/>
      <c r="G28" s="157"/>
      <c r="H28" s="313" t="s">
        <v>319</v>
      </c>
      <c r="I28" s="79" t="s">
        <v>39</v>
      </c>
      <c r="J28" s="31"/>
      <c r="K28" s="31" t="s">
        <v>80</v>
      </c>
      <c r="L28" s="74"/>
      <c r="M28" s="521"/>
      <c r="N28" s="522"/>
      <c r="O28" s="522"/>
      <c r="P28" s="22"/>
    </row>
    <row r="29" spans="2:16" ht="15.75" x14ac:dyDescent="0.25">
      <c r="B29" s="48">
        <v>39</v>
      </c>
      <c r="C29" s="49" t="s">
        <v>49</v>
      </c>
      <c r="D29" s="515" t="s">
        <v>83</v>
      </c>
      <c r="E29" s="475"/>
      <c r="F29" s="156"/>
      <c r="G29" s="156"/>
      <c r="H29" s="312" t="s">
        <v>319</v>
      </c>
      <c r="I29" s="78" t="s">
        <v>40</v>
      </c>
      <c r="J29" s="31"/>
      <c r="K29" s="34"/>
      <c r="L29" s="202"/>
      <c r="M29" s="31"/>
      <c r="N29" s="13"/>
      <c r="O29" s="13"/>
      <c r="P29" s="22"/>
    </row>
    <row r="30" spans="2:16" ht="15.75" x14ac:dyDescent="0.25">
      <c r="B30" s="171" t="s">
        <v>39</v>
      </c>
      <c r="C30" s="49" t="s">
        <v>106</v>
      </c>
      <c r="D30" s="515" t="s">
        <v>83</v>
      </c>
      <c r="E30" s="475"/>
      <c r="F30" s="156"/>
      <c r="G30" s="156"/>
      <c r="H30" s="312" t="s">
        <v>319</v>
      </c>
      <c r="I30" s="78" t="s">
        <v>41</v>
      </c>
      <c r="J30" s="31"/>
      <c r="K30" s="34"/>
      <c r="L30" s="202"/>
      <c r="M30" s="31"/>
      <c r="N30" s="13"/>
      <c r="O30" s="13"/>
      <c r="P30" s="22"/>
    </row>
    <row r="31" spans="2:16" ht="15.75" x14ac:dyDescent="0.25">
      <c r="B31" s="171" t="s">
        <v>39</v>
      </c>
      <c r="C31" s="49" t="s">
        <v>198</v>
      </c>
      <c r="D31" s="515" t="s">
        <v>83</v>
      </c>
      <c r="E31" s="475"/>
      <c r="F31" s="156"/>
      <c r="G31" s="156"/>
      <c r="H31" s="312" t="s">
        <v>319</v>
      </c>
      <c r="I31" s="78" t="s">
        <v>41</v>
      </c>
      <c r="J31" s="31"/>
      <c r="K31" s="34"/>
      <c r="L31" s="202"/>
      <c r="M31" s="31"/>
      <c r="N31" s="13"/>
      <c r="O31" s="13"/>
      <c r="P31" s="22"/>
    </row>
    <row r="32" spans="2:16" ht="15.75" x14ac:dyDescent="0.25">
      <c r="B32" s="48">
        <v>39</v>
      </c>
      <c r="C32" s="49" t="s">
        <v>49</v>
      </c>
      <c r="D32" s="515" t="s">
        <v>248</v>
      </c>
      <c r="E32" s="475"/>
      <c r="F32" s="156"/>
      <c r="G32" s="156"/>
      <c r="H32" s="312" t="s">
        <v>319</v>
      </c>
      <c r="I32" s="78" t="s">
        <v>42</v>
      </c>
      <c r="J32" s="31"/>
      <c r="K32" s="34"/>
      <c r="L32" s="202"/>
      <c r="M32" s="31"/>
      <c r="N32" s="13"/>
      <c r="O32" s="13"/>
      <c r="P32" s="22"/>
    </row>
    <row r="33" spans="2:16" ht="15" customHeight="1" x14ac:dyDescent="0.2">
      <c r="B33" s="48">
        <v>104</v>
      </c>
      <c r="C33" s="49" t="s">
        <v>257</v>
      </c>
      <c r="D33" s="474" t="s">
        <v>256</v>
      </c>
      <c r="E33" s="475"/>
      <c r="F33" s="156"/>
      <c r="G33" s="156"/>
      <c r="H33" s="312" t="s">
        <v>319</v>
      </c>
      <c r="I33" s="78" t="s">
        <v>39</v>
      </c>
      <c r="J33" s="31"/>
      <c r="K33" s="31" t="s">
        <v>91</v>
      </c>
      <c r="L33" s="74"/>
      <c r="M33" s="31" t="s">
        <v>90</v>
      </c>
      <c r="N33" s="13"/>
      <c r="O33" s="13"/>
      <c r="P33" s="22"/>
    </row>
    <row r="34" spans="2:16" x14ac:dyDescent="0.2">
      <c r="B34" s="48">
        <v>104</v>
      </c>
      <c r="C34" s="49" t="s">
        <v>50</v>
      </c>
      <c r="D34" s="515" t="s">
        <v>85</v>
      </c>
      <c r="E34" s="475"/>
      <c r="F34" s="156"/>
      <c r="G34" s="156"/>
      <c r="H34" s="312" t="s">
        <v>319</v>
      </c>
      <c r="I34" s="78" t="s">
        <v>44</v>
      </c>
      <c r="J34" s="31"/>
      <c r="K34" s="31" t="s">
        <v>268</v>
      </c>
      <c r="L34" s="31">
        <v>100</v>
      </c>
      <c r="M34" s="31" t="s">
        <v>152</v>
      </c>
      <c r="N34" s="13"/>
      <c r="O34" s="13"/>
      <c r="P34" s="22"/>
    </row>
    <row r="35" spans="2:16" x14ac:dyDescent="0.2">
      <c r="B35" s="48">
        <v>104</v>
      </c>
      <c r="C35" s="49" t="s">
        <v>50</v>
      </c>
      <c r="D35" s="515" t="s">
        <v>86</v>
      </c>
      <c r="E35" s="475"/>
      <c r="F35" s="156"/>
      <c r="G35" s="156"/>
      <c r="H35" s="312" t="s">
        <v>319</v>
      </c>
      <c r="I35" s="78" t="s">
        <v>39</v>
      </c>
      <c r="J35" s="31"/>
      <c r="K35" s="31"/>
      <c r="L35" s="31"/>
      <c r="M35" s="31"/>
      <c r="N35" s="13"/>
      <c r="O35" s="13"/>
      <c r="P35" s="22"/>
    </row>
    <row r="36" spans="2:16" x14ac:dyDescent="0.2">
      <c r="B36" s="51">
        <v>104</v>
      </c>
      <c r="C36" s="52" t="s">
        <v>50</v>
      </c>
      <c r="D36" s="516" t="s">
        <v>103</v>
      </c>
      <c r="E36" s="517"/>
      <c r="F36" s="157"/>
      <c r="G36" s="157"/>
      <c r="H36" s="313" t="s">
        <v>319</v>
      </c>
      <c r="I36" s="79" t="s">
        <v>39</v>
      </c>
      <c r="J36" s="31"/>
      <c r="K36" s="31" t="s">
        <v>91</v>
      </c>
      <c r="L36" s="74"/>
      <c r="M36" s="31" t="s">
        <v>90</v>
      </c>
      <c r="N36" s="13"/>
      <c r="O36" s="13"/>
      <c r="P36" s="22"/>
    </row>
    <row r="37" spans="2:16" ht="15.75" x14ac:dyDescent="0.25">
      <c r="B37" s="80" t="s">
        <v>174</v>
      </c>
      <c r="C37" s="49" t="s">
        <v>28</v>
      </c>
      <c r="D37" s="515" t="s">
        <v>95</v>
      </c>
      <c r="E37" s="475"/>
      <c r="F37" s="156"/>
      <c r="G37" s="156"/>
      <c r="H37" s="312" t="s">
        <v>319</v>
      </c>
      <c r="I37" s="81" t="s">
        <v>45</v>
      </c>
      <c r="J37" s="31"/>
      <c r="K37" s="34"/>
      <c r="L37" s="95"/>
      <c r="M37" s="31"/>
      <c r="N37" s="13"/>
      <c r="O37" s="13"/>
      <c r="P37" s="22"/>
    </row>
    <row r="38" spans="2:16" ht="15.75" x14ac:dyDescent="0.25">
      <c r="B38" s="80" t="s">
        <v>210</v>
      </c>
      <c r="C38" s="49" t="s">
        <v>98</v>
      </c>
      <c r="D38" s="515" t="s">
        <v>95</v>
      </c>
      <c r="E38" s="475"/>
      <c r="F38" s="156"/>
      <c r="G38" s="156"/>
      <c r="H38" s="312" t="s">
        <v>319</v>
      </c>
      <c r="I38" s="81" t="s">
        <v>105</v>
      </c>
      <c r="J38" s="31"/>
      <c r="K38" s="34"/>
      <c r="L38" s="95"/>
      <c r="M38" s="31"/>
      <c r="N38" s="13"/>
      <c r="O38" s="13"/>
      <c r="P38" s="22"/>
    </row>
    <row r="39" spans="2:16" x14ac:dyDescent="0.2">
      <c r="B39" s="51">
        <v>19</v>
      </c>
      <c r="C39" s="52" t="s">
        <v>97</v>
      </c>
      <c r="D39" s="516" t="s">
        <v>197</v>
      </c>
      <c r="E39" s="517"/>
      <c r="F39" s="157"/>
      <c r="G39" s="157"/>
      <c r="H39" s="313" t="s">
        <v>319</v>
      </c>
      <c r="I39" s="103" t="s">
        <v>39</v>
      </c>
      <c r="J39" s="31"/>
      <c r="K39" s="34"/>
      <c r="L39" s="34"/>
      <c r="M39" s="31"/>
      <c r="N39" s="13"/>
      <c r="O39" s="13"/>
      <c r="P39" s="22"/>
    </row>
    <row r="40" spans="2:16" x14ac:dyDescent="0.2">
      <c r="B40" s="82" t="s">
        <v>77</v>
      </c>
      <c r="C40" s="518"/>
      <c r="D40" s="519"/>
      <c r="E40" s="520"/>
      <c r="F40" s="154"/>
      <c r="G40" s="154"/>
      <c r="H40" s="319" t="s">
        <v>319</v>
      </c>
      <c r="I40" s="105" t="s">
        <v>39</v>
      </c>
      <c r="J40" s="31"/>
      <c r="K40" s="31"/>
      <c r="L40" s="31"/>
      <c r="M40" s="31"/>
      <c r="N40" s="13"/>
      <c r="O40" s="13"/>
      <c r="P40" s="22"/>
    </row>
    <row r="41" spans="2:16" ht="15.75" thickBot="1" x14ac:dyDescent="0.25">
      <c r="B41" s="106" t="s">
        <v>77</v>
      </c>
      <c r="C41" s="514"/>
      <c r="D41" s="514"/>
      <c r="E41" s="514"/>
      <c r="F41" s="158"/>
      <c r="G41" s="158"/>
      <c r="H41" s="320" t="s">
        <v>319</v>
      </c>
      <c r="I41" s="107" t="s">
        <v>39</v>
      </c>
      <c r="J41" s="31"/>
      <c r="K41" s="31"/>
      <c r="L41" s="31"/>
      <c r="M41" s="31"/>
      <c r="N41" s="13"/>
      <c r="O41" s="13"/>
      <c r="P41" s="22"/>
    </row>
    <row r="42" spans="2:16" ht="15.75" x14ac:dyDescent="0.25">
      <c r="B42" s="246"/>
      <c r="C42" s="34"/>
      <c r="D42" s="523"/>
      <c r="E42" s="523"/>
      <c r="F42" s="245"/>
      <c r="G42" s="245"/>
      <c r="H42" s="34"/>
      <c r="I42" s="247"/>
      <c r="J42" s="34"/>
      <c r="K42" s="34"/>
      <c r="L42" s="202"/>
      <c r="M42" s="34"/>
      <c r="N42" s="22"/>
      <c r="O42" s="22"/>
      <c r="P42" s="22"/>
    </row>
    <row r="43" spans="2:16" x14ac:dyDescent="0.2">
      <c r="B43" s="34"/>
      <c r="C43" s="34"/>
      <c r="D43" s="523"/>
      <c r="E43" s="523"/>
      <c r="F43" s="245"/>
      <c r="G43" s="245"/>
      <c r="H43" s="34"/>
      <c r="I43" s="247"/>
      <c r="J43" s="34"/>
      <c r="K43" s="34"/>
      <c r="L43" s="34"/>
      <c r="M43" s="34"/>
      <c r="N43" s="22"/>
    </row>
    <row r="44" spans="2:16" ht="15.75" thickBot="1" x14ac:dyDescent="0.25">
      <c r="B44" s="67"/>
      <c r="C44" s="68"/>
      <c r="D44" s="68"/>
      <c r="E44" s="68"/>
      <c r="F44" s="69"/>
      <c r="G44" s="69"/>
      <c r="H44" s="65"/>
      <c r="I44" s="66"/>
    </row>
    <row r="45" spans="2:16" ht="38.25" customHeight="1" thickBot="1" x14ac:dyDescent="0.35">
      <c r="B45" s="489" t="s">
        <v>153</v>
      </c>
      <c r="C45" s="490"/>
      <c r="D45" s="19"/>
      <c r="E45" s="19"/>
    </row>
    <row r="46" spans="2:16" ht="17.25" thickBot="1" x14ac:dyDescent="0.3">
      <c r="B46" s="24" t="s">
        <v>47</v>
      </c>
      <c r="C46" s="42" t="s">
        <v>65</v>
      </c>
      <c r="D46" s="93"/>
      <c r="E46" s="93"/>
      <c r="G46" s="15" t="s">
        <v>68</v>
      </c>
      <c r="H46" s="16" t="s">
        <v>69</v>
      </c>
      <c r="I46" s="149" t="s">
        <v>151</v>
      </c>
      <c r="J46" s="16" t="s">
        <v>70</v>
      </c>
      <c r="K46" s="17" t="s">
        <v>71</v>
      </c>
    </row>
    <row r="47" spans="2:16" ht="17.25" thickTop="1" thickBot="1" x14ac:dyDescent="0.3">
      <c r="B47" s="27">
        <v>1</v>
      </c>
      <c r="C47" s="175">
        <v>1.54</v>
      </c>
      <c r="D47" s="34"/>
      <c r="E47" s="34"/>
      <c r="G47" s="102">
        <f>MIN(C47:C65)</f>
        <v>1.51</v>
      </c>
      <c r="H47" s="91">
        <f>MAX(C47:C65)</f>
        <v>1.55</v>
      </c>
      <c r="I47" s="150">
        <f>AVERAGE(C47:C65)</f>
        <v>1.5239473684210527</v>
      </c>
      <c r="J47" s="150">
        <f>H47-G47</f>
        <v>4.0000000000000036E-2</v>
      </c>
      <c r="K47" s="92">
        <f>_xlfn.STDEV.P(C47:C65)</f>
        <v>1.0708942078618864E-2</v>
      </c>
    </row>
    <row r="48" spans="2:16" ht="15.75" x14ac:dyDescent="0.25">
      <c r="B48" s="28">
        <v>2</v>
      </c>
      <c r="C48" s="176">
        <v>1.53</v>
      </c>
      <c r="D48" s="34"/>
      <c r="E48" s="34"/>
      <c r="F48" s="34" t="s">
        <v>454</v>
      </c>
      <c r="G48" s="431">
        <f>I47-0.025</f>
        <v>1.4989473684210528</v>
      </c>
      <c r="H48" s="431">
        <f>I47+0.025</f>
        <v>1.5489473684210526</v>
      </c>
      <c r="I48" s="432"/>
      <c r="J48" s="432"/>
      <c r="K48" s="433">
        <v>30</v>
      </c>
      <c r="L48" s="95"/>
    </row>
    <row r="49" spans="2:12" ht="15.75" x14ac:dyDescent="0.25">
      <c r="B49" s="28">
        <v>3</v>
      </c>
      <c r="C49" s="176">
        <v>1.52</v>
      </c>
      <c r="D49" s="34"/>
      <c r="E49" s="34"/>
      <c r="F49" s="31"/>
      <c r="G49" s="34"/>
      <c r="H49" s="95"/>
      <c r="I49" s="95"/>
      <c r="J49" s="95"/>
      <c r="K49" s="95"/>
      <c r="L49" s="95"/>
    </row>
    <row r="50" spans="2:12" x14ac:dyDescent="0.2">
      <c r="B50" s="28">
        <v>4</v>
      </c>
      <c r="C50" s="176">
        <v>1.5149999999999999</v>
      </c>
      <c r="D50" s="34"/>
      <c r="E50" s="34"/>
      <c r="F50" s="31"/>
      <c r="G50" s="31"/>
      <c r="H50" s="31"/>
      <c r="I50" s="31"/>
      <c r="J50" s="31"/>
    </row>
    <row r="51" spans="2:12" x14ac:dyDescent="0.2">
      <c r="B51" s="183">
        <v>5</v>
      </c>
      <c r="C51" s="184">
        <v>1.5249999999999999</v>
      </c>
      <c r="D51" s="34"/>
      <c r="E51" s="34"/>
      <c r="F51" s="31"/>
      <c r="G51" s="31"/>
      <c r="H51" s="31"/>
      <c r="I51" s="31"/>
      <c r="J51" s="31"/>
    </row>
    <row r="52" spans="2:12" x14ac:dyDescent="0.2">
      <c r="B52" s="90">
        <v>6</v>
      </c>
      <c r="C52" s="182">
        <v>1.52</v>
      </c>
      <c r="D52" s="34"/>
      <c r="E52" s="34"/>
      <c r="F52" s="31"/>
      <c r="G52" s="31"/>
      <c r="H52" s="31"/>
      <c r="I52" s="31"/>
      <c r="J52" s="31"/>
    </row>
    <row r="53" spans="2:12" x14ac:dyDescent="0.2">
      <c r="B53" s="28">
        <v>7</v>
      </c>
      <c r="C53" s="176">
        <v>1.51</v>
      </c>
      <c r="D53" s="34"/>
      <c r="E53" s="34"/>
      <c r="F53" s="31"/>
      <c r="G53" s="31"/>
      <c r="H53" s="31"/>
      <c r="I53" s="31"/>
      <c r="J53" s="31"/>
    </row>
    <row r="54" spans="2:12" x14ac:dyDescent="0.2">
      <c r="B54" s="28">
        <v>8</v>
      </c>
      <c r="C54" s="176">
        <v>1.51</v>
      </c>
      <c r="D54" s="34"/>
      <c r="E54" s="34"/>
      <c r="F54" s="31"/>
      <c r="G54" s="31"/>
      <c r="H54" s="31"/>
      <c r="I54" s="31"/>
      <c r="J54" s="31"/>
    </row>
    <row r="55" spans="2:12" x14ac:dyDescent="0.2">
      <c r="B55" s="28">
        <v>9</v>
      </c>
      <c r="C55" s="176">
        <v>1.53</v>
      </c>
      <c r="D55" s="34"/>
      <c r="E55" s="34"/>
      <c r="F55" s="31"/>
      <c r="G55" s="31"/>
      <c r="H55" s="31"/>
      <c r="I55" s="31"/>
      <c r="J55" s="31"/>
    </row>
    <row r="56" spans="2:12" x14ac:dyDescent="0.2">
      <c r="B56" s="183">
        <v>10</v>
      </c>
      <c r="C56" s="184">
        <v>1.55</v>
      </c>
      <c r="D56" s="34"/>
      <c r="E56" s="34"/>
      <c r="F56" s="31"/>
      <c r="G56" s="31"/>
      <c r="H56" s="31"/>
      <c r="I56" s="31"/>
      <c r="J56" s="31"/>
    </row>
    <row r="57" spans="2:12" x14ac:dyDescent="0.2">
      <c r="B57" s="90">
        <v>11</v>
      </c>
      <c r="C57" s="182">
        <v>1.52</v>
      </c>
      <c r="D57" s="34"/>
      <c r="E57" s="34"/>
      <c r="F57" s="31"/>
      <c r="G57" s="31"/>
      <c r="H57" s="31"/>
      <c r="I57" s="31"/>
      <c r="J57" s="31"/>
    </row>
    <row r="58" spans="2:12" x14ac:dyDescent="0.2">
      <c r="B58" s="28">
        <v>12</v>
      </c>
      <c r="C58" s="176">
        <v>1.51</v>
      </c>
      <c r="D58" s="34"/>
      <c r="E58" s="34"/>
      <c r="F58" s="31"/>
      <c r="G58" s="31"/>
      <c r="H58" s="31"/>
      <c r="I58" s="31"/>
      <c r="J58" s="31"/>
    </row>
    <row r="59" spans="2:12" x14ac:dyDescent="0.2">
      <c r="B59" s="28">
        <v>13</v>
      </c>
      <c r="C59" s="176">
        <v>1.54</v>
      </c>
      <c r="D59" s="34"/>
      <c r="E59" s="34"/>
      <c r="F59" s="31"/>
      <c r="G59" s="31"/>
      <c r="H59" s="31"/>
      <c r="I59" s="31"/>
      <c r="J59" s="31"/>
    </row>
    <row r="60" spans="2:12" x14ac:dyDescent="0.2">
      <c r="B60" s="183">
        <v>14</v>
      </c>
      <c r="C60" s="184">
        <v>1.53</v>
      </c>
      <c r="D60" s="34"/>
      <c r="E60" s="34"/>
      <c r="F60" s="31"/>
      <c r="G60" s="31"/>
      <c r="H60" s="31"/>
      <c r="I60" s="31"/>
      <c r="J60" s="31"/>
    </row>
    <row r="61" spans="2:12" x14ac:dyDescent="0.2">
      <c r="B61" s="90">
        <v>15</v>
      </c>
      <c r="C61" s="182">
        <v>1.52</v>
      </c>
      <c r="D61" s="34"/>
      <c r="E61" s="34"/>
      <c r="F61" s="31"/>
      <c r="G61" s="31"/>
      <c r="H61" s="31"/>
      <c r="I61" s="31"/>
      <c r="J61" s="31"/>
    </row>
    <row r="62" spans="2:12" x14ac:dyDescent="0.2">
      <c r="B62" s="28">
        <v>16</v>
      </c>
      <c r="C62" s="176">
        <v>1.53</v>
      </c>
      <c r="D62" s="34"/>
      <c r="E62" s="34"/>
      <c r="F62" s="31"/>
      <c r="G62" s="31"/>
      <c r="H62" s="31"/>
      <c r="I62" s="31"/>
      <c r="J62" s="31"/>
    </row>
    <row r="63" spans="2:12" x14ac:dyDescent="0.2">
      <c r="B63" s="28">
        <v>17</v>
      </c>
      <c r="C63" s="176">
        <v>1.52</v>
      </c>
      <c r="D63" s="34"/>
      <c r="E63" s="34"/>
      <c r="F63" s="31"/>
      <c r="G63" s="31"/>
      <c r="H63" s="31"/>
      <c r="I63" s="31"/>
      <c r="J63" s="31"/>
    </row>
    <row r="64" spans="2:12" x14ac:dyDescent="0.2">
      <c r="B64" s="28">
        <v>18</v>
      </c>
      <c r="C64" s="176">
        <v>1.5149999999999999</v>
      </c>
      <c r="D64" s="34"/>
      <c r="E64" s="34"/>
      <c r="F64" s="31"/>
      <c r="G64" s="31"/>
      <c r="H64" s="31"/>
      <c r="I64" s="31"/>
      <c r="J64" s="31"/>
    </row>
    <row r="65" spans="2:14" ht="15.75" thickBot="1" x14ac:dyDescent="0.25">
      <c r="B65" s="29">
        <v>19</v>
      </c>
      <c r="C65" s="177">
        <v>1.52</v>
      </c>
      <c r="D65" s="34"/>
      <c r="E65" s="34"/>
      <c r="F65" s="31"/>
      <c r="G65" s="31"/>
      <c r="H65" s="31"/>
      <c r="I65" s="31"/>
      <c r="J65" s="31"/>
    </row>
    <row r="66" spans="2:14" x14ac:dyDescent="0.2">
      <c r="B66" s="30"/>
      <c r="C66" s="178"/>
      <c r="D66" s="34"/>
      <c r="E66" s="34"/>
      <c r="F66" s="31"/>
      <c r="G66" s="31"/>
      <c r="H66" s="31"/>
      <c r="I66" s="31"/>
      <c r="J66" s="31"/>
    </row>
    <row r="67" spans="2:14" ht="15.75" thickBot="1" x14ac:dyDescent="0.25">
      <c r="B67" s="30"/>
      <c r="C67" s="178"/>
      <c r="D67" s="34"/>
      <c r="E67" s="34"/>
      <c r="F67" s="31"/>
      <c r="G67" s="31"/>
      <c r="H67" s="31"/>
      <c r="I67" s="31"/>
      <c r="J67" s="31"/>
    </row>
    <row r="68" spans="2:14" ht="20.25" thickBot="1" x14ac:dyDescent="0.35">
      <c r="B68" s="485" t="s">
        <v>325</v>
      </c>
      <c r="C68" s="486"/>
      <c r="D68" s="487"/>
      <c r="E68" s="223"/>
      <c r="F68" s="173"/>
      <c r="G68" s="31"/>
      <c r="H68" s="31"/>
      <c r="I68" s="31"/>
      <c r="J68" s="31"/>
    </row>
    <row r="69" spans="2:14" ht="17.25" thickBot="1" x14ac:dyDescent="0.3">
      <c r="B69" s="224" t="s">
        <v>47</v>
      </c>
      <c r="C69" s="225" t="s">
        <v>318</v>
      </c>
      <c r="D69" s="226" t="s">
        <v>202</v>
      </c>
      <c r="F69" s="173"/>
      <c r="G69" s="58" t="s">
        <v>35</v>
      </c>
      <c r="H69" s="41" t="s">
        <v>68</v>
      </c>
      <c r="I69" s="41" t="s">
        <v>69</v>
      </c>
      <c r="J69" s="149" t="s">
        <v>151</v>
      </c>
      <c r="K69" s="41" t="s">
        <v>70</v>
      </c>
      <c r="L69" s="17" t="s">
        <v>71</v>
      </c>
      <c r="M69" s="14" t="s">
        <v>461</v>
      </c>
      <c r="N69" s="14" t="s">
        <v>456</v>
      </c>
    </row>
    <row r="70" spans="2:14" ht="17.25" thickTop="1" thickBot="1" x14ac:dyDescent="0.3">
      <c r="B70" s="220">
        <v>1</v>
      </c>
      <c r="C70" s="179">
        <v>3.0150000000000001</v>
      </c>
      <c r="D70" s="227">
        <f t="shared" ref="D70:D88" si="0">C47+D220</f>
        <v>3.01</v>
      </c>
      <c r="F70" s="173"/>
      <c r="G70" s="55" t="s">
        <v>319</v>
      </c>
      <c r="H70" s="233">
        <f>MIN(C70:C88)</f>
        <v>2.95</v>
      </c>
      <c r="I70" s="233">
        <f>MAX(C70:C88)</f>
        <v>3.05</v>
      </c>
      <c r="J70" s="233">
        <f>AVERAGE(C70:C88)</f>
        <v>3.0089473684210528</v>
      </c>
      <c r="K70" s="233">
        <f>I70-H70</f>
        <v>9.9999999999999645E-2</v>
      </c>
      <c r="L70" s="88">
        <f>_xlfn.STDEV.P(C70:C88)</f>
        <v>2.5161528035371559E-2</v>
      </c>
      <c r="N70" s="14" t="s">
        <v>457</v>
      </c>
    </row>
    <row r="71" spans="2:14" ht="15.75" x14ac:dyDescent="0.25">
      <c r="B71" s="220">
        <v>2</v>
      </c>
      <c r="C71" s="179">
        <v>3.0249999999999999</v>
      </c>
      <c r="D71" s="227">
        <f t="shared" si="0"/>
        <v>3.0049999999999999</v>
      </c>
      <c r="F71" s="173"/>
      <c r="G71" s="34" t="s">
        <v>454</v>
      </c>
      <c r="H71" s="431">
        <f>J70-0.04</f>
        <v>2.9689473684210528</v>
      </c>
      <c r="I71" s="431">
        <f>J70+0.04</f>
        <v>3.0489473684210529</v>
      </c>
      <c r="J71" s="432"/>
      <c r="K71" s="432"/>
      <c r="L71" s="433">
        <v>30</v>
      </c>
    </row>
    <row r="72" spans="2:14" ht="15.75" x14ac:dyDescent="0.25">
      <c r="B72" s="220">
        <v>3</v>
      </c>
      <c r="C72" s="179">
        <v>3.02</v>
      </c>
      <c r="D72" s="227">
        <f t="shared" si="0"/>
        <v>3</v>
      </c>
      <c r="F72" s="173"/>
      <c r="G72" s="31"/>
      <c r="H72" s="31"/>
      <c r="I72" s="31"/>
      <c r="J72" s="31"/>
    </row>
    <row r="73" spans="2:14" ht="15.75" x14ac:dyDescent="0.25">
      <c r="B73" s="220">
        <v>4</v>
      </c>
      <c r="C73" s="179">
        <v>2.95</v>
      </c>
      <c r="D73" s="227">
        <f t="shared" si="0"/>
        <v>3</v>
      </c>
      <c r="F73" s="173"/>
      <c r="G73" s="31"/>
      <c r="H73" s="31"/>
      <c r="I73" s="31"/>
      <c r="J73" s="31"/>
    </row>
    <row r="74" spans="2:14" ht="15.75" x14ac:dyDescent="0.25">
      <c r="B74" s="221">
        <v>5</v>
      </c>
      <c r="C74" s="181">
        <v>3.02</v>
      </c>
      <c r="D74" s="228">
        <f t="shared" si="0"/>
        <v>3</v>
      </c>
      <c r="F74" s="173"/>
      <c r="G74" s="31"/>
      <c r="H74" s="31"/>
      <c r="I74" s="31"/>
      <c r="J74" s="31"/>
    </row>
    <row r="75" spans="2:14" ht="15.75" x14ac:dyDescent="0.25">
      <c r="B75" s="220">
        <v>6</v>
      </c>
      <c r="C75" s="179">
        <v>3.05</v>
      </c>
      <c r="D75" s="227">
        <f t="shared" si="0"/>
        <v>3</v>
      </c>
      <c r="F75" s="173"/>
      <c r="G75" s="31"/>
      <c r="H75" s="31"/>
      <c r="I75" s="31"/>
      <c r="J75" s="31"/>
    </row>
    <row r="76" spans="2:14" ht="15.75" x14ac:dyDescent="0.25">
      <c r="B76" s="220">
        <v>7</v>
      </c>
      <c r="C76" s="179">
        <v>3.01</v>
      </c>
      <c r="D76" s="227">
        <f t="shared" si="0"/>
        <v>2.9750000000000001</v>
      </c>
      <c r="F76" s="173"/>
      <c r="G76" s="31"/>
      <c r="H76" s="31"/>
      <c r="I76" s="31"/>
      <c r="J76" s="31"/>
    </row>
    <row r="77" spans="2:14" ht="15.75" x14ac:dyDescent="0.25">
      <c r="B77" s="220">
        <v>8</v>
      </c>
      <c r="C77" s="179">
        <v>2.95</v>
      </c>
      <c r="D77" s="227">
        <f t="shared" si="0"/>
        <v>2.9699999999999998</v>
      </c>
      <c r="F77" s="173"/>
      <c r="G77" s="31"/>
      <c r="H77" s="31"/>
      <c r="I77" s="31"/>
      <c r="J77" s="31"/>
    </row>
    <row r="78" spans="2:14" ht="15.75" x14ac:dyDescent="0.25">
      <c r="B78" s="220">
        <v>9</v>
      </c>
      <c r="C78" s="179">
        <v>3.01</v>
      </c>
      <c r="D78" s="227">
        <f t="shared" si="0"/>
        <v>2.9950000000000001</v>
      </c>
      <c r="F78" s="173"/>
      <c r="G78" s="31"/>
      <c r="H78" s="31"/>
      <c r="I78" s="31"/>
      <c r="J78" s="31"/>
    </row>
    <row r="79" spans="2:14" ht="15.75" x14ac:dyDescent="0.25">
      <c r="B79" s="221">
        <v>10</v>
      </c>
      <c r="C79" s="181">
        <v>3.0350000000000001</v>
      </c>
      <c r="D79" s="228">
        <f t="shared" si="0"/>
        <v>3.0300000000000002</v>
      </c>
      <c r="F79" s="173"/>
      <c r="G79" s="31"/>
      <c r="H79" s="31"/>
      <c r="I79" s="31"/>
      <c r="J79" s="31"/>
    </row>
    <row r="80" spans="2:14" ht="15.75" x14ac:dyDescent="0.25">
      <c r="B80" s="220">
        <v>11</v>
      </c>
      <c r="C80" s="179">
        <v>3.0049999999999999</v>
      </c>
      <c r="D80" s="227">
        <f t="shared" si="0"/>
        <v>2.99</v>
      </c>
      <c r="F80" s="173"/>
      <c r="G80" s="31"/>
      <c r="H80" s="31"/>
      <c r="I80" s="31"/>
      <c r="J80" s="31"/>
    </row>
    <row r="81" spans="2:22" ht="15.75" x14ac:dyDescent="0.25">
      <c r="B81" s="220">
        <v>12</v>
      </c>
      <c r="C81" s="179">
        <v>3.01</v>
      </c>
      <c r="D81" s="227">
        <f t="shared" si="0"/>
        <v>2.99</v>
      </c>
      <c r="F81" s="173"/>
      <c r="G81" s="31"/>
      <c r="H81" s="31"/>
      <c r="I81" s="31"/>
      <c r="J81" s="31"/>
    </row>
    <row r="82" spans="2:22" ht="15.75" x14ac:dyDescent="0.25">
      <c r="B82" s="220">
        <v>13</v>
      </c>
      <c r="C82" s="179">
        <v>3.03</v>
      </c>
      <c r="D82" s="227">
        <f t="shared" si="0"/>
        <v>3.0150000000000001</v>
      </c>
      <c r="F82" s="173"/>
      <c r="G82" s="31"/>
      <c r="H82" s="31"/>
      <c r="I82" s="31"/>
      <c r="J82" s="31"/>
    </row>
    <row r="83" spans="2:22" ht="15.75" x14ac:dyDescent="0.25">
      <c r="B83" s="221">
        <v>14</v>
      </c>
      <c r="C83" s="181">
        <v>3.0150000000000001</v>
      </c>
      <c r="D83" s="228">
        <f t="shared" si="0"/>
        <v>3.0049999999999999</v>
      </c>
      <c r="F83" s="173"/>
      <c r="G83" s="31"/>
      <c r="H83" s="31"/>
      <c r="I83" s="31"/>
      <c r="J83" s="31"/>
    </row>
    <row r="84" spans="2:22" ht="15.75" x14ac:dyDescent="0.25">
      <c r="B84" s="220">
        <v>15</v>
      </c>
      <c r="C84" s="179">
        <v>3</v>
      </c>
      <c r="D84" s="227">
        <f t="shared" si="0"/>
        <v>2.99</v>
      </c>
      <c r="F84" s="173"/>
      <c r="G84" s="31"/>
      <c r="H84" s="31"/>
      <c r="I84" s="31"/>
      <c r="J84" s="31"/>
    </row>
    <row r="85" spans="2:22" ht="15.75" x14ac:dyDescent="0.25">
      <c r="B85" s="220">
        <v>16</v>
      </c>
      <c r="C85" s="179">
        <v>3.03</v>
      </c>
      <c r="D85" s="227">
        <f t="shared" si="0"/>
        <v>2.99</v>
      </c>
      <c r="F85" s="173"/>
      <c r="G85" s="31"/>
      <c r="H85" s="31"/>
      <c r="I85" s="31"/>
      <c r="J85" s="31"/>
    </row>
    <row r="86" spans="2:22" ht="15.95" customHeight="1" x14ac:dyDescent="0.25">
      <c r="B86" s="220">
        <v>17</v>
      </c>
      <c r="C86" s="179">
        <v>2.98</v>
      </c>
      <c r="D86" s="227">
        <f t="shared" si="0"/>
        <v>2.98</v>
      </c>
      <c r="F86" s="173"/>
      <c r="G86" s="31"/>
      <c r="H86" s="31"/>
      <c r="I86" s="31"/>
      <c r="J86" s="31"/>
    </row>
    <row r="87" spans="2:22" ht="15.95" customHeight="1" x14ac:dyDescent="0.25">
      <c r="B87" s="220">
        <v>18</v>
      </c>
      <c r="C87" s="179">
        <v>2.9950000000000001</v>
      </c>
      <c r="D87" s="227">
        <f t="shared" si="0"/>
        <v>2.9749999999999996</v>
      </c>
      <c r="F87" s="173"/>
      <c r="G87" s="31"/>
      <c r="H87" s="31"/>
      <c r="I87" s="31"/>
      <c r="J87" s="31"/>
    </row>
    <row r="88" spans="2:22" ht="15.95" customHeight="1" thickBot="1" x14ac:dyDescent="0.3">
      <c r="B88" s="222">
        <v>19</v>
      </c>
      <c r="C88" s="180">
        <v>3.02</v>
      </c>
      <c r="D88" s="229">
        <f t="shared" si="0"/>
        <v>2.9850000000000003</v>
      </c>
      <c r="F88" s="173"/>
      <c r="G88" s="31"/>
      <c r="H88" s="31"/>
      <c r="I88" s="31"/>
      <c r="J88" s="31"/>
    </row>
    <row r="89" spans="2:22" ht="15.95" customHeight="1" x14ac:dyDescent="0.2">
      <c r="B89" s="34"/>
      <c r="C89" s="172"/>
      <c r="D89" s="34"/>
      <c r="E89" s="34"/>
      <c r="F89" s="173"/>
      <c r="G89" s="31"/>
      <c r="H89" s="31"/>
      <c r="I89" s="31"/>
      <c r="J89" s="31"/>
    </row>
    <row r="90" spans="2:22" ht="15.75" thickBot="1" x14ac:dyDescent="0.25">
      <c r="B90" s="174"/>
      <c r="C90" s="174"/>
      <c r="D90" s="174"/>
      <c r="E90" s="174"/>
      <c r="F90" s="174"/>
    </row>
    <row r="91" spans="2:22" ht="20.100000000000001" customHeight="1" thickBot="1" x14ac:dyDescent="0.35">
      <c r="B91" s="495" t="s">
        <v>250</v>
      </c>
      <c r="C91" s="495"/>
      <c r="D91" s="495"/>
      <c r="E91" s="495"/>
      <c r="F91" s="20"/>
      <c r="G91" s="20"/>
      <c r="H91" s="20"/>
      <c r="I91" s="64"/>
      <c r="L91" s="480" t="s">
        <v>326</v>
      </c>
      <c r="M91" s="481"/>
      <c r="N91" s="481"/>
      <c r="O91" s="481"/>
      <c r="P91" s="481"/>
      <c r="Q91" s="482"/>
      <c r="R91" s="239"/>
      <c r="S91" s="239"/>
      <c r="T91" s="239"/>
      <c r="U91" s="239"/>
      <c r="V91" s="239"/>
    </row>
    <row r="92" spans="2:22" s="89" customFormat="1" ht="17.25" thickBot="1" x14ac:dyDescent="0.3">
      <c r="B92" s="15" t="s">
        <v>68</v>
      </c>
      <c r="C92" s="16" t="s">
        <v>69</v>
      </c>
      <c r="D92" s="149" t="s">
        <v>151</v>
      </c>
      <c r="E92" s="16" t="s">
        <v>70</v>
      </c>
      <c r="F92" s="17" t="s">
        <v>71</v>
      </c>
      <c r="G92" s="20"/>
      <c r="H92" s="20"/>
      <c r="I92" s="64"/>
      <c r="J92" s="14"/>
      <c r="K92" s="14"/>
      <c r="L92" s="483" t="s">
        <v>114</v>
      </c>
      <c r="M92" s="477" t="s">
        <v>156</v>
      </c>
      <c r="N92" s="478"/>
      <c r="O92" s="478"/>
      <c r="P92" s="478"/>
      <c r="Q92" s="479"/>
      <c r="R92" s="23"/>
      <c r="S92" s="23"/>
      <c r="T92" s="23"/>
      <c r="U92" s="23"/>
      <c r="V92" s="23"/>
    </row>
    <row r="93" spans="2:22" s="31" customFormat="1" ht="15.95" customHeight="1" thickTop="1" thickBot="1" x14ac:dyDescent="0.3">
      <c r="B93" s="125">
        <f>MIN(M94:Q108)</f>
        <v>50</v>
      </c>
      <c r="C93" s="126">
        <f>MAX(M94:Q108)</f>
        <v>50</v>
      </c>
      <c r="D93" s="151">
        <f>AVERAGE(M94:Q108)</f>
        <v>50</v>
      </c>
      <c r="E93" s="126">
        <f>C93-B93</f>
        <v>0</v>
      </c>
      <c r="F93" s="92">
        <f>_xlfn.STDEV.P(M94:Q108)</f>
        <v>0</v>
      </c>
      <c r="G93" s="20"/>
      <c r="H93" s="20"/>
      <c r="I93" s="64"/>
      <c r="J93" s="14"/>
      <c r="K93" s="14"/>
      <c r="L93" s="484"/>
      <c r="M93" s="127">
        <v>1</v>
      </c>
      <c r="N93" s="127">
        <v>2</v>
      </c>
      <c r="O93" s="127">
        <v>3</v>
      </c>
      <c r="P93" s="127">
        <v>4</v>
      </c>
      <c r="Q93" s="128">
        <v>5</v>
      </c>
      <c r="R93" s="236"/>
      <c r="S93" s="236"/>
      <c r="T93" s="236"/>
      <c r="U93" s="236"/>
      <c r="V93" s="236"/>
    </row>
    <row r="94" spans="2:22" s="31" customFormat="1" ht="15.95" customHeight="1" x14ac:dyDescent="0.2">
      <c r="B94" s="20"/>
      <c r="C94" s="20"/>
      <c r="D94" s="124"/>
      <c r="E94" s="124"/>
      <c r="F94" s="20"/>
      <c r="G94" s="20"/>
      <c r="H94" s="20"/>
      <c r="I94" s="64"/>
      <c r="J94" s="14"/>
      <c r="K94" s="14"/>
      <c r="L94" s="129">
        <v>1</v>
      </c>
      <c r="M94" s="130">
        <v>50</v>
      </c>
      <c r="N94" s="130">
        <v>50</v>
      </c>
      <c r="O94" s="130">
        <v>50</v>
      </c>
      <c r="P94" s="130">
        <v>50</v>
      </c>
      <c r="Q94" s="131">
        <v>50</v>
      </c>
      <c r="R94" s="235"/>
      <c r="S94" s="235"/>
      <c r="T94" s="235"/>
      <c r="U94" s="235"/>
      <c r="V94" s="235"/>
    </row>
    <row r="95" spans="2:22" s="31" customFormat="1" ht="15.95" customHeight="1" x14ac:dyDescent="0.2">
      <c r="B95" s="20"/>
      <c r="C95" s="20"/>
      <c r="D95" s="124"/>
      <c r="E95" s="124"/>
      <c r="F95" s="20"/>
      <c r="G95" s="20"/>
      <c r="H95" s="20"/>
      <c r="I95" s="64"/>
      <c r="J95" s="14"/>
      <c r="K95" s="14"/>
      <c r="L95" s="129">
        <v>2</v>
      </c>
      <c r="M95" s="130">
        <v>50</v>
      </c>
      <c r="N95" s="130">
        <v>50</v>
      </c>
      <c r="O95" s="130">
        <v>50</v>
      </c>
      <c r="P95" s="130">
        <v>50</v>
      </c>
      <c r="Q95" s="131">
        <v>50</v>
      </c>
      <c r="R95" s="235"/>
      <c r="S95" s="235"/>
      <c r="T95" s="235"/>
      <c r="U95" s="235"/>
      <c r="V95" s="235"/>
    </row>
    <row r="96" spans="2:22" s="31" customFormat="1" ht="15.95" customHeight="1" x14ac:dyDescent="0.2">
      <c r="B96" s="20"/>
      <c r="C96" s="20"/>
      <c r="D96" s="124"/>
      <c r="E96" s="124"/>
      <c r="F96" s="20"/>
      <c r="G96" s="20"/>
      <c r="H96" s="20"/>
      <c r="I96" s="64"/>
      <c r="J96" s="14"/>
      <c r="K96" s="14"/>
      <c r="L96" s="129">
        <v>3</v>
      </c>
      <c r="M96" s="130">
        <v>50</v>
      </c>
      <c r="N96" s="130">
        <v>50</v>
      </c>
      <c r="O96" s="130">
        <v>50</v>
      </c>
      <c r="P96" s="130">
        <v>50</v>
      </c>
      <c r="Q96" s="131">
        <v>50</v>
      </c>
      <c r="R96" s="235"/>
      <c r="S96" s="235"/>
      <c r="T96" s="235"/>
      <c r="U96" s="235"/>
      <c r="V96" s="235"/>
    </row>
    <row r="97" spans="2:22" s="31" customFormat="1" ht="15.95" customHeight="1" x14ac:dyDescent="0.2">
      <c r="B97" s="20"/>
      <c r="C97" s="20"/>
      <c r="D97" s="124"/>
      <c r="E97" s="124"/>
      <c r="F97" s="20"/>
      <c r="G97" s="20"/>
      <c r="H97" s="20"/>
      <c r="I97" s="64"/>
      <c r="J97" s="14"/>
      <c r="K97" s="14"/>
      <c r="L97" s="129">
        <v>4</v>
      </c>
      <c r="M97" s="132">
        <v>50</v>
      </c>
      <c r="N97" s="132">
        <v>50</v>
      </c>
      <c r="O97" s="132">
        <v>50</v>
      </c>
      <c r="P97" s="132">
        <v>50</v>
      </c>
      <c r="Q97" s="133">
        <v>50</v>
      </c>
      <c r="R97" s="235"/>
      <c r="S97" s="235"/>
      <c r="T97" s="235"/>
      <c r="U97" s="235"/>
      <c r="V97" s="235"/>
    </row>
    <row r="98" spans="2:22" s="31" customFormat="1" ht="15.95" customHeight="1" x14ac:dyDescent="0.2">
      <c r="B98" s="20"/>
      <c r="C98" s="20"/>
      <c r="D98" s="124"/>
      <c r="E98" s="124"/>
      <c r="F98" s="20"/>
      <c r="G98" s="20"/>
      <c r="H98" s="20"/>
      <c r="I98" s="64"/>
      <c r="J98" s="14"/>
      <c r="K98" s="14"/>
      <c r="L98" s="129">
        <v>5</v>
      </c>
      <c r="M98" s="132">
        <v>50</v>
      </c>
      <c r="N98" s="132">
        <v>50</v>
      </c>
      <c r="O98" s="132">
        <v>50</v>
      </c>
      <c r="P98" s="132">
        <v>50</v>
      </c>
      <c r="Q98" s="133">
        <v>50</v>
      </c>
      <c r="R98" s="235"/>
      <c r="S98" s="235"/>
      <c r="T98" s="235"/>
      <c r="U98" s="235"/>
      <c r="V98" s="235"/>
    </row>
    <row r="99" spans="2:22" s="31" customFormat="1" ht="15.95" customHeight="1" x14ac:dyDescent="0.2">
      <c r="B99" s="20"/>
      <c r="C99" s="20"/>
      <c r="D99" s="124"/>
      <c r="E99" s="124"/>
      <c r="F99" s="20"/>
      <c r="G99" s="20"/>
      <c r="H99" s="20"/>
      <c r="I99" s="64"/>
      <c r="J99" s="14"/>
      <c r="K99" s="14"/>
      <c r="L99" s="129">
        <v>6</v>
      </c>
      <c r="M99" s="132">
        <v>50</v>
      </c>
      <c r="N99" s="132">
        <v>50</v>
      </c>
      <c r="O99" s="132">
        <v>50</v>
      </c>
      <c r="P99" s="132">
        <v>50</v>
      </c>
      <c r="Q99" s="133">
        <v>50</v>
      </c>
      <c r="R99" s="235"/>
      <c r="S99" s="235"/>
      <c r="T99" s="235"/>
      <c r="U99" s="235"/>
      <c r="V99" s="235"/>
    </row>
    <row r="100" spans="2:22" s="31" customFormat="1" ht="15.95" customHeight="1" x14ac:dyDescent="0.2">
      <c r="B100" s="20"/>
      <c r="C100" s="20"/>
      <c r="D100" s="124"/>
      <c r="E100" s="124"/>
      <c r="F100" s="20"/>
      <c r="G100" s="20"/>
      <c r="H100" s="20"/>
      <c r="I100" s="64"/>
      <c r="J100" s="14"/>
      <c r="K100" s="14"/>
      <c r="L100" s="129">
        <v>7</v>
      </c>
      <c r="M100" s="132">
        <v>50</v>
      </c>
      <c r="N100" s="132">
        <v>50</v>
      </c>
      <c r="O100" s="132">
        <v>50</v>
      </c>
      <c r="P100" s="132">
        <v>50</v>
      </c>
      <c r="Q100" s="133">
        <v>50</v>
      </c>
      <c r="R100" s="235"/>
      <c r="S100" s="235"/>
      <c r="T100" s="235"/>
      <c r="U100" s="235"/>
      <c r="V100" s="235"/>
    </row>
    <row r="101" spans="2:22" s="31" customFormat="1" ht="15.95" customHeight="1" x14ac:dyDescent="0.2">
      <c r="B101" s="20"/>
      <c r="C101" s="20"/>
      <c r="D101" s="124"/>
      <c r="E101" s="124"/>
      <c r="F101" s="20"/>
      <c r="G101" s="20"/>
      <c r="H101" s="20"/>
      <c r="I101" s="64"/>
      <c r="J101" s="14"/>
      <c r="K101" s="14"/>
      <c r="L101" s="129">
        <v>8</v>
      </c>
      <c r="M101" s="132">
        <v>50</v>
      </c>
      <c r="N101" s="132">
        <v>50</v>
      </c>
      <c r="O101" s="132">
        <v>50</v>
      </c>
      <c r="P101" s="132">
        <v>50</v>
      </c>
      <c r="Q101" s="133">
        <v>50</v>
      </c>
      <c r="R101" s="235"/>
      <c r="S101" s="235"/>
      <c r="T101" s="235"/>
      <c r="U101" s="235"/>
      <c r="V101" s="235"/>
    </row>
    <row r="102" spans="2:22" s="31" customFormat="1" ht="15.95" customHeight="1" x14ac:dyDescent="0.2">
      <c r="B102" s="20"/>
      <c r="C102" s="20"/>
      <c r="D102" s="124"/>
      <c r="E102" s="124"/>
      <c r="F102" s="20"/>
      <c r="G102" s="20"/>
      <c r="H102" s="20"/>
      <c r="I102" s="64"/>
      <c r="J102" s="14"/>
      <c r="K102" s="14"/>
      <c r="L102" s="129">
        <v>9</v>
      </c>
      <c r="M102" s="132">
        <v>50</v>
      </c>
      <c r="N102" s="132">
        <v>50</v>
      </c>
      <c r="O102" s="132">
        <v>50</v>
      </c>
      <c r="P102" s="132">
        <v>50</v>
      </c>
      <c r="Q102" s="133">
        <v>50</v>
      </c>
      <c r="R102" s="235"/>
      <c r="S102" s="235"/>
      <c r="T102" s="235"/>
      <c r="U102" s="235"/>
      <c r="V102" s="235"/>
    </row>
    <row r="103" spans="2:22" s="31" customFormat="1" ht="15.95" customHeight="1" x14ac:dyDescent="0.2">
      <c r="B103" s="20"/>
      <c r="C103" s="20"/>
      <c r="D103" s="124"/>
      <c r="E103" s="124"/>
      <c r="F103" s="20"/>
      <c r="G103" s="20"/>
      <c r="H103" s="20"/>
      <c r="I103" s="64"/>
      <c r="J103" s="14"/>
      <c r="K103" s="14"/>
      <c r="L103" s="129">
        <v>10</v>
      </c>
      <c r="M103" s="132">
        <v>50</v>
      </c>
      <c r="N103" s="132">
        <v>50</v>
      </c>
      <c r="O103" s="132">
        <v>50</v>
      </c>
      <c r="P103" s="132">
        <v>50</v>
      </c>
      <c r="Q103" s="133">
        <v>50</v>
      </c>
      <c r="R103" s="235"/>
      <c r="S103" s="235"/>
      <c r="T103" s="235"/>
      <c r="U103" s="235"/>
      <c r="V103" s="235"/>
    </row>
    <row r="104" spans="2:22" s="31" customFormat="1" ht="15.95" customHeight="1" x14ac:dyDescent="0.2">
      <c r="B104" s="20"/>
      <c r="C104" s="20"/>
      <c r="D104" s="124"/>
      <c r="E104" s="124"/>
      <c r="F104" s="20"/>
      <c r="G104" s="20"/>
      <c r="H104" s="20"/>
      <c r="I104" s="64"/>
      <c r="J104" s="14"/>
      <c r="K104" s="14"/>
      <c r="L104" s="129">
        <v>11</v>
      </c>
      <c r="M104" s="132">
        <v>50</v>
      </c>
      <c r="N104" s="132">
        <v>50</v>
      </c>
      <c r="O104" s="132">
        <v>50</v>
      </c>
      <c r="P104" s="132">
        <v>50</v>
      </c>
      <c r="Q104" s="133">
        <v>50</v>
      </c>
      <c r="R104" s="235"/>
      <c r="S104" s="235"/>
      <c r="T104" s="235"/>
      <c r="U104" s="235"/>
      <c r="V104" s="235"/>
    </row>
    <row r="105" spans="2:22" s="31" customFormat="1" ht="15.95" customHeight="1" x14ac:dyDescent="0.2">
      <c r="B105" s="20"/>
      <c r="C105" s="20"/>
      <c r="D105" s="124"/>
      <c r="E105" s="124"/>
      <c r="F105" s="20"/>
      <c r="G105" s="20"/>
      <c r="H105" s="20"/>
      <c r="I105" s="64"/>
      <c r="J105" s="14"/>
      <c r="K105" s="14"/>
      <c r="L105" s="129">
        <v>12</v>
      </c>
      <c r="M105" s="132">
        <v>50</v>
      </c>
      <c r="N105" s="132">
        <v>50</v>
      </c>
      <c r="O105" s="132">
        <v>50</v>
      </c>
      <c r="P105" s="132">
        <v>50</v>
      </c>
      <c r="Q105" s="133">
        <v>50</v>
      </c>
      <c r="R105" s="235"/>
      <c r="S105" s="235"/>
      <c r="T105" s="235"/>
      <c r="U105" s="235"/>
      <c r="V105" s="235"/>
    </row>
    <row r="106" spans="2:22" s="31" customFormat="1" ht="15.95" customHeight="1" x14ac:dyDescent="0.2">
      <c r="B106" s="20"/>
      <c r="C106" s="20"/>
      <c r="D106" s="124"/>
      <c r="E106" s="124"/>
      <c r="F106" s="20"/>
      <c r="G106" s="20"/>
      <c r="H106" s="20"/>
      <c r="I106" s="64"/>
      <c r="J106" s="14"/>
      <c r="K106" s="14"/>
      <c r="L106" s="129">
        <v>13</v>
      </c>
      <c r="M106" s="132">
        <v>50</v>
      </c>
      <c r="N106" s="132">
        <v>50</v>
      </c>
      <c r="O106" s="132">
        <v>50</v>
      </c>
      <c r="P106" s="132">
        <v>50</v>
      </c>
      <c r="Q106" s="133">
        <v>50</v>
      </c>
      <c r="R106" s="235"/>
      <c r="S106" s="235"/>
      <c r="T106" s="235"/>
      <c r="U106" s="235"/>
      <c r="V106" s="235"/>
    </row>
    <row r="107" spans="2:22" s="31" customFormat="1" ht="15.95" customHeight="1" x14ac:dyDescent="0.2">
      <c r="B107" s="20"/>
      <c r="C107" s="20"/>
      <c r="D107" s="124"/>
      <c r="E107" s="124"/>
      <c r="F107" s="20"/>
      <c r="G107" s="20"/>
      <c r="H107" s="20"/>
      <c r="I107" s="64"/>
      <c r="J107" s="14"/>
      <c r="K107" s="14"/>
      <c r="L107" s="129">
        <v>14</v>
      </c>
      <c r="M107" s="132">
        <v>50</v>
      </c>
      <c r="N107" s="132">
        <v>50</v>
      </c>
      <c r="O107" s="132">
        <v>50</v>
      </c>
      <c r="P107" s="132">
        <v>50</v>
      </c>
      <c r="Q107" s="133">
        <v>50</v>
      </c>
      <c r="R107" s="235"/>
      <c r="S107" s="235"/>
      <c r="T107" s="235"/>
      <c r="U107" s="235"/>
      <c r="V107" s="235"/>
    </row>
    <row r="108" spans="2:22" s="31" customFormat="1" ht="15.95" customHeight="1" thickBot="1" x14ac:dyDescent="0.25">
      <c r="B108" s="20"/>
      <c r="C108" s="20"/>
      <c r="D108" s="124"/>
      <c r="E108" s="124"/>
      <c r="F108" s="20"/>
      <c r="G108" s="20"/>
      <c r="H108" s="20"/>
      <c r="I108" s="64"/>
      <c r="J108" s="14"/>
      <c r="K108" s="14"/>
      <c r="L108" s="134">
        <v>15</v>
      </c>
      <c r="M108" s="237">
        <v>50</v>
      </c>
      <c r="N108" s="237">
        <v>50</v>
      </c>
      <c r="O108" s="237">
        <v>50</v>
      </c>
      <c r="P108" s="237">
        <v>50</v>
      </c>
      <c r="Q108" s="238">
        <v>50</v>
      </c>
      <c r="R108" s="235"/>
      <c r="S108" s="235"/>
      <c r="T108" s="235"/>
      <c r="U108" s="235"/>
      <c r="V108" s="235"/>
    </row>
    <row r="109" spans="2:22" s="31" customFormat="1" ht="15.95" customHeight="1" x14ac:dyDescent="0.2">
      <c r="B109" s="20"/>
      <c r="C109" s="20"/>
      <c r="D109" s="124"/>
      <c r="E109" s="124"/>
      <c r="F109" s="20"/>
      <c r="G109" s="20"/>
      <c r="H109" s="20"/>
      <c r="I109" s="64"/>
      <c r="J109" s="14"/>
      <c r="K109" s="14"/>
      <c r="L109" s="234"/>
      <c r="M109" s="235"/>
      <c r="N109" s="235"/>
      <c r="O109" s="235"/>
      <c r="P109" s="235"/>
      <c r="Q109" s="235"/>
      <c r="R109" s="235"/>
      <c r="S109" s="235"/>
      <c r="T109" s="235"/>
      <c r="U109" s="235"/>
      <c r="V109" s="235"/>
    </row>
    <row r="110" spans="2:22" s="31" customFormat="1" ht="15.95" customHeight="1" x14ac:dyDescent="0.2">
      <c r="B110" s="20"/>
      <c r="C110" s="20"/>
      <c r="D110" s="124"/>
      <c r="E110" s="124"/>
      <c r="F110" s="20"/>
      <c r="G110" s="20"/>
      <c r="H110" s="20"/>
      <c r="I110" s="64"/>
      <c r="J110" s="14"/>
      <c r="K110" s="14"/>
      <c r="L110" s="234"/>
      <c r="M110" s="235"/>
      <c r="N110" s="235"/>
      <c r="O110" s="235"/>
      <c r="P110" s="235"/>
      <c r="Q110" s="235"/>
      <c r="R110" s="235"/>
      <c r="S110" s="235"/>
      <c r="T110" s="235"/>
      <c r="U110" s="235"/>
      <c r="V110" s="235"/>
    </row>
    <row r="111" spans="2:22" s="31" customFormat="1" ht="15.95" customHeight="1" x14ac:dyDescent="0.2">
      <c r="B111" s="20"/>
      <c r="C111" s="20"/>
      <c r="D111" s="124"/>
      <c r="E111" s="124"/>
      <c r="F111" s="20"/>
      <c r="G111" s="20"/>
      <c r="H111" s="20"/>
      <c r="I111" s="64"/>
      <c r="J111" s="14"/>
      <c r="K111" s="14"/>
      <c r="L111" s="234"/>
      <c r="M111" s="235"/>
      <c r="N111" s="235"/>
      <c r="O111" s="235"/>
      <c r="P111" s="235"/>
      <c r="Q111" s="235"/>
      <c r="R111" s="235"/>
      <c r="S111" s="235"/>
      <c r="T111" s="235"/>
      <c r="U111" s="235"/>
      <c r="V111" s="235"/>
    </row>
    <row r="112" spans="2:22" s="31" customFormat="1" ht="15.95" customHeight="1" x14ac:dyDescent="0.2">
      <c r="B112" s="20"/>
      <c r="C112" s="20"/>
      <c r="D112" s="124"/>
      <c r="E112" s="124"/>
      <c r="F112" s="20"/>
      <c r="G112" s="20"/>
      <c r="H112" s="20"/>
      <c r="I112" s="64"/>
      <c r="J112" s="14"/>
      <c r="K112" s="14"/>
      <c r="L112" s="234"/>
      <c r="M112" s="235"/>
      <c r="N112" s="235"/>
      <c r="O112" s="235"/>
      <c r="P112" s="235"/>
      <c r="Q112" s="235"/>
      <c r="R112" s="235"/>
      <c r="S112" s="235"/>
      <c r="T112" s="235"/>
      <c r="U112" s="235"/>
      <c r="V112" s="235"/>
    </row>
    <row r="113" spans="2:22" s="31" customFormat="1" ht="15.95" customHeight="1" x14ac:dyDescent="0.2">
      <c r="B113" s="20"/>
      <c r="C113" s="20"/>
      <c r="D113" s="124"/>
      <c r="E113" s="124"/>
      <c r="F113" s="20"/>
      <c r="G113" s="20"/>
      <c r="H113" s="20"/>
      <c r="I113" s="64"/>
      <c r="J113" s="14"/>
      <c r="K113" s="14"/>
      <c r="L113" s="234"/>
      <c r="M113" s="235"/>
      <c r="N113" s="235"/>
      <c r="O113" s="235"/>
      <c r="P113" s="235"/>
      <c r="Q113" s="235"/>
      <c r="R113" s="235"/>
      <c r="S113" s="235"/>
      <c r="T113" s="235"/>
      <c r="U113" s="235"/>
      <c r="V113" s="235"/>
    </row>
    <row r="114" spans="2:22" s="31" customFormat="1" ht="15.95" customHeight="1" x14ac:dyDescent="0.2">
      <c r="B114" s="20"/>
      <c r="C114" s="20"/>
      <c r="D114" s="124"/>
      <c r="E114" s="124"/>
      <c r="F114" s="20"/>
      <c r="G114" s="20"/>
      <c r="H114" s="20"/>
      <c r="I114" s="6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</row>
    <row r="115" spans="2:22" ht="123.95" customHeight="1" x14ac:dyDescent="0.2">
      <c r="B115" s="22"/>
      <c r="C115" s="22"/>
      <c r="D115" s="22"/>
      <c r="E115" s="22"/>
      <c r="F115" s="22"/>
      <c r="G115" s="22"/>
      <c r="H115" s="22"/>
      <c r="I115" s="22"/>
      <c r="J115" s="22"/>
      <c r="K115" s="22"/>
    </row>
    <row r="116" spans="2:22" ht="15.95" customHeight="1" x14ac:dyDescent="0.2">
      <c r="B116" s="22"/>
      <c r="C116" s="22"/>
      <c r="D116" s="22"/>
      <c r="E116" s="22"/>
      <c r="F116" s="22"/>
      <c r="G116" s="22"/>
      <c r="H116" s="22"/>
      <c r="I116" s="22"/>
      <c r="J116" s="22"/>
      <c r="K116" s="22"/>
    </row>
    <row r="117" spans="2:22" ht="15.95" customHeight="1" x14ac:dyDescent="0.2">
      <c r="B117" s="22"/>
      <c r="C117" s="22"/>
      <c r="D117" s="22"/>
      <c r="E117" s="22"/>
      <c r="F117" s="22"/>
      <c r="G117" s="22"/>
      <c r="H117" s="22"/>
      <c r="I117" s="22"/>
      <c r="J117" s="22"/>
      <c r="K117" s="22"/>
    </row>
    <row r="118" spans="2:22" ht="15.75" thickBot="1" x14ac:dyDescent="0.25">
      <c r="B118" s="20"/>
      <c r="C118" s="20"/>
      <c r="D118" s="20"/>
    </row>
    <row r="119" spans="2:22" ht="39" customHeight="1" thickBot="1" x14ac:dyDescent="0.35">
      <c r="B119" s="491" t="s">
        <v>203</v>
      </c>
      <c r="C119" s="492"/>
      <c r="D119" s="19"/>
    </row>
    <row r="120" spans="2:22" ht="17.25" thickBot="1" x14ac:dyDescent="0.3">
      <c r="B120" s="24" t="s">
        <v>47</v>
      </c>
      <c r="C120" s="42" t="s">
        <v>322</v>
      </c>
      <c r="D120" s="21"/>
      <c r="E120" s="15" t="s">
        <v>68</v>
      </c>
      <c r="F120" s="16" t="s">
        <v>69</v>
      </c>
      <c r="G120" s="149" t="s">
        <v>151</v>
      </c>
      <c r="H120" s="16" t="s">
        <v>70</v>
      </c>
      <c r="I120" s="17" t="s">
        <v>71</v>
      </c>
    </row>
    <row r="121" spans="2:22" s="31" customFormat="1" ht="16.5" thickTop="1" thickBot="1" x14ac:dyDescent="0.3">
      <c r="B121" s="27">
        <v>1</v>
      </c>
      <c r="C121" s="33">
        <v>100</v>
      </c>
      <c r="D121" s="34"/>
      <c r="E121" s="102">
        <f>MIN(C121:C180)</f>
        <v>97</v>
      </c>
      <c r="F121" s="91">
        <f>MAX(C121:C180)</f>
        <v>122</v>
      </c>
      <c r="G121" s="150">
        <f>AVERAGE(C121:C180)</f>
        <v>107.35416666666667</v>
      </c>
      <c r="H121" s="91">
        <f>F121-E121</f>
        <v>25</v>
      </c>
      <c r="I121" s="92">
        <f>_xlfn.STDEV.S(C121:C180)</f>
        <v>4.4472643625867887</v>
      </c>
    </row>
    <row r="122" spans="2:22" s="31" customFormat="1" ht="14.25" x14ac:dyDescent="0.2">
      <c r="B122" s="28">
        <v>2</v>
      </c>
      <c r="C122" s="32">
        <v>104</v>
      </c>
      <c r="D122" s="34" t="s">
        <v>458</v>
      </c>
      <c r="E122" s="31">
        <v>80</v>
      </c>
      <c r="F122" s="31">
        <v>120</v>
      </c>
    </row>
    <row r="123" spans="2:22" s="31" customFormat="1" ht="14.25" x14ac:dyDescent="0.2">
      <c r="B123" s="28">
        <v>3</v>
      </c>
      <c r="C123" s="32">
        <v>106</v>
      </c>
      <c r="D123" s="34"/>
    </row>
    <row r="124" spans="2:22" s="31" customFormat="1" ht="14.25" x14ac:dyDescent="0.2">
      <c r="B124" s="35">
        <v>4</v>
      </c>
      <c r="C124" s="32">
        <v>105</v>
      </c>
      <c r="D124" s="34"/>
    </row>
    <row r="125" spans="2:22" s="31" customFormat="1" ht="14.25" x14ac:dyDescent="0.2">
      <c r="B125" s="35">
        <v>5</v>
      </c>
      <c r="C125" s="32">
        <v>106.75</v>
      </c>
      <c r="D125" s="34"/>
    </row>
    <row r="126" spans="2:22" s="31" customFormat="1" ht="14.25" x14ac:dyDescent="0.2">
      <c r="B126" s="35">
        <v>6</v>
      </c>
      <c r="C126" s="32">
        <v>112</v>
      </c>
      <c r="D126" s="34"/>
    </row>
    <row r="127" spans="2:22" s="31" customFormat="1" ht="14.25" x14ac:dyDescent="0.2">
      <c r="B127" s="35">
        <v>7</v>
      </c>
      <c r="C127" s="32">
        <v>112</v>
      </c>
      <c r="D127" s="34"/>
    </row>
    <row r="128" spans="2:22" s="31" customFormat="1" ht="14.25" x14ac:dyDescent="0.2">
      <c r="B128" s="35">
        <v>8</v>
      </c>
      <c r="C128" s="32">
        <v>111</v>
      </c>
      <c r="D128" s="34"/>
    </row>
    <row r="129" spans="2:4" s="31" customFormat="1" ht="14.25" x14ac:dyDescent="0.2">
      <c r="B129" s="35">
        <v>9</v>
      </c>
      <c r="C129" s="32">
        <v>115</v>
      </c>
      <c r="D129" s="34"/>
    </row>
    <row r="130" spans="2:4" s="31" customFormat="1" ht="14.25" x14ac:dyDescent="0.2">
      <c r="B130" s="35">
        <v>10</v>
      </c>
      <c r="C130" s="32">
        <v>122</v>
      </c>
      <c r="D130" s="34"/>
    </row>
    <row r="131" spans="2:4" s="31" customFormat="1" ht="14.25" x14ac:dyDescent="0.2">
      <c r="B131" s="35">
        <v>11</v>
      </c>
      <c r="C131" s="32">
        <v>105</v>
      </c>
      <c r="D131" s="34"/>
    </row>
    <row r="132" spans="2:4" s="31" customFormat="1" ht="14.25" x14ac:dyDescent="0.2">
      <c r="B132" s="35">
        <v>12</v>
      </c>
      <c r="C132" s="32">
        <v>103</v>
      </c>
      <c r="D132" s="34"/>
    </row>
    <row r="133" spans="2:4" s="31" customFormat="1" ht="14.25" x14ac:dyDescent="0.2">
      <c r="B133" s="35">
        <v>13</v>
      </c>
      <c r="C133" s="32">
        <v>107</v>
      </c>
      <c r="D133" s="34"/>
    </row>
    <row r="134" spans="2:4" s="31" customFormat="1" ht="14.25" x14ac:dyDescent="0.2">
      <c r="B134" s="35">
        <v>14</v>
      </c>
      <c r="C134" s="32">
        <v>110</v>
      </c>
      <c r="D134" s="34"/>
    </row>
    <row r="135" spans="2:4" s="31" customFormat="1" ht="14.25" x14ac:dyDescent="0.2">
      <c r="B135" s="35">
        <v>15</v>
      </c>
      <c r="C135" s="32">
        <v>105.75</v>
      </c>
      <c r="D135" s="34"/>
    </row>
    <row r="136" spans="2:4" s="31" customFormat="1" ht="14.25" x14ac:dyDescent="0.2">
      <c r="B136" s="35">
        <v>16</v>
      </c>
      <c r="C136" s="32">
        <v>108</v>
      </c>
      <c r="D136" s="34"/>
    </row>
    <row r="137" spans="2:4" s="31" customFormat="1" ht="14.25" x14ac:dyDescent="0.2">
      <c r="B137" s="35">
        <v>17</v>
      </c>
      <c r="C137" s="32">
        <v>105</v>
      </c>
      <c r="D137" s="34"/>
    </row>
    <row r="138" spans="2:4" s="31" customFormat="1" ht="14.25" x14ac:dyDescent="0.2">
      <c r="B138" s="35">
        <v>18</v>
      </c>
      <c r="C138" s="32">
        <v>110</v>
      </c>
      <c r="D138" s="34"/>
    </row>
    <row r="139" spans="2:4" s="31" customFormat="1" ht="14.25" x14ac:dyDescent="0.2">
      <c r="B139" s="35">
        <v>19</v>
      </c>
      <c r="C139" s="32">
        <v>108</v>
      </c>
      <c r="D139" s="34"/>
    </row>
    <row r="140" spans="2:4" s="31" customFormat="1" ht="14.25" x14ac:dyDescent="0.2">
      <c r="B140" s="35">
        <v>20</v>
      </c>
      <c r="C140" s="32">
        <v>107</v>
      </c>
      <c r="D140" s="34"/>
    </row>
    <row r="141" spans="2:4" s="31" customFormat="1" ht="14.25" x14ac:dyDescent="0.2">
      <c r="B141" s="35">
        <v>21</v>
      </c>
      <c r="C141" s="32">
        <v>110</v>
      </c>
      <c r="D141" s="34"/>
    </row>
    <row r="142" spans="2:4" s="31" customFormat="1" ht="14.25" x14ac:dyDescent="0.2">
      <c r="B142" s="35">
        <v>22</v>
      </c>
      <c r="C142" s="32">
        <v>100</v>
      </c>
      <c r="D142" s="34"/>
    </row>
    <row r="143" spans="2:4" s="31" customFormat="1" ht="14.25" x14ac:dyDescent="0.2">
      <c r="B143" s="35">
        <v>23</v>
      </c>
      <c r="C143" s="32">
        <v>107</v>
      </c>
      <c r="D143" s="34"/>
    </row>
    <row r="144" spans="2:4" s="31" customFormat="1" ht="14.25" x14ac:dyDescent="0.2">
      <c r="B144" s="35">
        <v>24</v>
      </c>
      <c r="C144" s="32">
        <v>105</v>
      </c>
      <c r="D144" s="34"/>
    </row>
    <row r="145" spans="2:10" s="31" customFormat="1" ht="14.25" x14ac:dyDescent="0.2">
      <c r="B145" s="35">
        <v>25</v>
      </c>
      <c r="C145" s="32">
        <v>107.75</v>
      </c>
      <c r="D145" s="34"/>
    </row>
    <row r="146" spans="2:10" s="31" customFormat="1" ht="14.25" x14ac:dyDescent="0.2">
      <c r="B146" s="35">
        <v>26</v>
      </c>
      <c r="C146" s="32">
        <v>109.25</v>
      </c>
      <c r="D146" s="34"/>
    </row>
    <row r="147" spans="2:10" s="31" customFormat="1" ht="14.25" x14ac:dyDescent="0.2">
      <c r="B147" s="35">
        <v>27</v>
      </c>
      <c r="C147" s="32">
        <v>112</v>
      </c>
      <c r="D147" s="34"/>
    </row>
    <row r="148" spans="2:10" s="31" customFormat="1" ht="14.25" x14ac:dyDescent="0.2">
      <c r="B148" s="35">
        <v>28</v>
      </c>
      <c r="C148" s="32">
        <v>109</v>
      </c>
      <c r="D148" s="34"/>
    </row>
    <row r="149" spans="2:10" s="31" customFormat="1" ht="14.25" x14ac:dyDescent="0.2">
      <c r="B149" s="240">
        <v>29</v>
      </c>
      <c r="C149" s="241">
        <v>110</v>
      </c>
      <c r="D149" s="34"/>
    </row>
    <row r="150" spans="2:10" s="31" customFormat="1" x14ac:dyDescent="0.2">
      <c r="B150" s="220">
        <v>30</v>
      </c>
      <c r="C150" s="44">
        <v>115</v>
      </c>
      <c r="D150" s="34"/>
      <c r="F150" s="14"/>
      <c r="G150" s="14"/>
      <c r="H150" s="14"/>
      <c r="I150" s="14"/>
      <c r="J150" s="14"/>
    </row>
    <row r="151" spans="2:10" s="31" customFormat="1" x14ac:dyDescent="0.2">
      <c r="B151" s="220">
        <v>31</v>
      </c>
      <c r="C151" s="44">
        <v>106</v>
      </c>
      <c r="D151" s="34"/>
      <c r="F151" s="14"/>
      <c r="G151" s="14"/>
      <c r="H151" s="14"/>
      <c r="I151" s="14"/>
      <c r="J151" s="14"/>
    </row>
    <row r="152" spans="2:10" s="31" customFormat="1" x14ac:dyDescent="0.2">
      <c r="B152" s="220">
        <v>32</v>
      </c>
      <c r="C152" s="44">
        <v>109</v>
      </c>
      <c r="D152" s="34"/>
      <c r="F152" s="14"/>
      <c r="G152" s="14"/>
      <c r="H152" s="14"/>
      <c r="I152" s="14"/>
      <c r="J152" s="14"/>
    </row>
    <row r="153" spans="2:10" s="31" customFormat="1" x14ac:dyDescent="0.2">
      <c r="B153" s="220">
        <v>33</v>
      </c>
      <c r="C153" s="44">
        <v>115</v>
      </c>
      <c r="D153" s="34"/>
      <c r="F153" s="14"/>
      <c r="G153" s="14"/>
      <c r="H153" s="14"/>
      <c r="I153" s="14"/>
      <c r="J153" s="14"/>
    </row>
    <row r="154" spans="2:10" s="31" customFormat="1" x14ac:dyDescent="0.2">
      <c r="B154" s="220">
        <v>34</v>
      </c>
      <c r="C154" s="44">
        <v>110</v>
      </c>
      <c r="D154" s="34"/>
      <c r="F154" s="14"/>
      <c r="G154" s="14"/>
      <c r="H154" s="14"/>
      <c r="I154" s="14"/>
      <c r="J154" s="14"/>
    </row>
    <row r="155" spans="2:10" s="31" customFormat="1" x14ac:dyDescent="0.2">
      <c r="B155" s="220">
        <v>35</v>
      </c>
      <c r="C155" s="44">
        <v>105.5</v>
      </c>
      <c r="D155" s="34"/>
      <c r="F155" s="14"/>
      <c r="G155" s="14"/>
      <c r="H155" s="14"/>
      <c r="I155" s="14"/>
      <c r="J155" s="14"/>
    </row>
    <row r="156" spans="2:10" s="31" customFormat="1" x14ac:dyDescent="0.2">
      <c r="B156" s="220">
        <v>36</v>
      </c>
      <c r="C156" s="44">
        <v>110.75</v>
      </c>
      <c r="D156" s="34"/>
      <c r="F156" s="14"/>
      <c r="G156" s="14"/>
      <c r="H156" s="14"/>
      <c r="I156" s="14"/>
      <c r="J156" s="14"/>
    </row>
    <row r="157" spans="2:10" s="31" customFormat="1" x14ac:dyDescent="0.2">
      <c r="B157" s="220">
        <v>37</v>
      </c>
      <c r="C157" s="44">
        <v>105</v>
      </c>
      <c r="D157" s="34"/>
      <c r="F157" s="14"/>
      <c r="G157" s="14"/>
      <c r="H157" s="14"/>
      <c r="I157" s="14"/>
      <c r="J157" s="14"/>
    </row>
    <row r="158" spans="2:10" s="31" customFormat="1" x14ac:dyDescent="0.2">
      <c r="B158" s="220">
        <v>38</v>
      </c>
      <c r="C158" s="44">
        <v>102</v>
      </c>
      <c r="D158" s="34"/>
      <c r="F158" s="14"/>
      <c r="G158" s="14"/>
      <c r="H158" s="14"/>
      <c r="I158" s="14"/>
      <c r="J158" s="14"/>
    </row>
    <row r="159" spans="2:10" s="31" customFormat="1" x14ac:dyDescent="0.2">
      <c r="B159" s="220">
        <v>39</v>
      </c>
      <c r="C159" s="44">
        <v>110</v>
      </c>
      <c r="D159" s="34"/>
      <c r="F159" s="14"/>
      <c r="G159" s="14"/>
      <c r="H159" s="14"/>
      <c r="I159" s="14"/>
      <c r="J159" s="14"/>
    </row>
    <row r="160" spans="2:10" s="31" customFormat="1" x14ac:dyDescent="0.2">
      <c r="B160" s="220">
        <v>40</v>
      </c>
      <c r="C160" s="44">
        <v>108</v>
      </c>
      <c r="D160" s="34"/>
      <c r="F160" s="14"/>
      <c r="G160" s="14"/>
      <c r="H160" s="14"/>
      <c r="I160" s="14"/>
      <c r="J160" s="14"/>
    </row>
    <row r="161" spans="2:10" s="31" customFormat="1" x14ac:dyDescent="0.2">
      <c r="B161" s="220">
        <v>41</v>
      </c>
      <c r="C161" s="44">
        <v>102</v>
      </c>
      <c r="D161" s="34"/>
      <c r="F161" s="14"/>
      <c r="G161" s="14"/>
      <c r="H161" s="14"/>
      <c r="I161" s="14"/>
      <c r="J161" s="14"/>
    </row>
    <row r="162" spans="2:10" s="31" customFormat="1" x14ac:dyDescent="0.2">
      <c r="B162" s="220">
        <v>42</v>
      </c>
      <c r="C162" s="44">
        <v>101</v>
      </c>
      <c r="D162" s="34"/>
      <c r="F162" s="14"/>
      <c r="G162" s="14"/>
      <c r="H162" s="14"/>
      <c r="I162" s="14"/>
      <c r="J162" s="14"/>
    </row>
    <row r="163" spans="2:10" s="31" customFormat="1" x14ac:dyDescent="0.2">
      <c r="B163" s="220">
        <v>43</v>
      </c>
      <c r="C163" s="44">
        <v>115</v>
      </c>
      <c r="D163" s="34"/>
      <c r="F163" s="14"/>
      <c r="G163" s="14"/>
      <c r="H163" s="14"/>
      <c r="I163" s="14"/>
      <c r="J163" s="14"/>
    </row>
    <row r="164" spans="2:10" s="31" customFormat="1" x14ac:dyDescent="0.2">
      <c r="B164" s="220">
        <v>44</v>
      </c>
      <c r="C164" s="44">
        <v>105</v>
      </c>
      <c r="D164" s="34"/>
      <c r="F164" s="14"/>
      <c r="G164" s="14"/>
      <c r="H164" s="14"/>
      <c r="I164" s="14"/>
      <c r="J164" s="14"/>
    </row>
    <row r="165" spans="2:10" s="31" customFormat="1" x14ac:dyDescent="0.2">
      <c r="B165" s="220">
        <v>45</v>
      </c>
      <c r="C165" s="44">
        <v>104.5</v>
      </c>
      <c r="D165" s="34"/>
      <c r="F165" s="14"/>
      <c r="G165" s="14"/>
      <c r="H165" s="14"/>
      <c r="I165" s="14"/>
      <c r="J165" s="14"/>
    </row>
    <row r="166" spans="2:10" s="31" customFormat="1" x14ac:dyDescent="0.2">
      <c r="B166" s="220">
        <v>46</v>
      </c>
      <c r="C166" s="44">
        <v>107</v>
      </c>
      <c r="D166" s="34"/>
      <c r="F166" s="14"/>
      <c r="G166" s="14"/>
      <c r="H166" s="14"/>
      <c r="I166" s="14"/>
      <c r="J166" s="14"/>
    </row>
    <row r="167" spans="2:10" s="31" customFormat="1" x14ac:dyDescent="0.2">
      <c r="B167" s="220">
        <v>47</v>
      </c>
      <c r="C167" s="44">
        <v>100</v>
      </c>
      <c r="D167" s="34"/>
      <c r="F167" s="14"/>
      <c r="G167" s="14"/>
      <c r="H167" s="14"/>
      <c r="I167" s="14"/>
      <c r="J167" s="14"/>
    </row>
    <row r="168" spans="2:10" s="31" customFormat="1" x14ac:dyDescent="0.2">
      <c r="B168" s="220">
        <v>48</v>
      </c>
      <c r="C168" s="44">
        <v>115</v>
      </c>
      <c r="D168" s="34"/>
      <c r="F168" s="14"/>
      <c r="G168" s="14"/>
      <c r="H168" s="14"/>
      <c r="I168" s="14"/>
      <c r="J168" s="14"/>
    </row>
    <row r="169" spans="2:10" s="31" customFormat="1" x14ac:dyDescent="0.2">
      <c r="B169" s="220">
        <v>49</v>
      </c>
      <c r="C169" s="44">
        <v>105</v>
      </c>
      <c r="D169" s="34"/>
      <c r="F169" s="14"/>
      <c r="G169" s="14"/>
      <c r="H169" s="14"/>
      <c r="I169" s="14"/>
      <c r="J169" s="14"/>
    </row>
    <row r="170" spans="2:10" s="31" customFormat="1" x14ac:dyDescent="0.2">
      <c r="B170" s="220">
        <v>50</v>
      </c>
      <c r="C170" s="44">
        <v>103</v>
      </c>
      <c r="D170" s="34"/>
      <c r="F170" s="14"/>
      <c r="G170" s="14"/>
      <c r="H170" s="14"/>
      <c r="I170" s="14"/>
      <c r="J170" s="14"/>
    </row>
    <row r="171" spans="2:10" s="31" customFormat="1" x14ac:dyDescent="0.2">
      <c r="B171" s="220">
        <v>51</v>
      </c>
      <c r="C171" s="44">
        <v>105</v>
      </c>
      <c r="D171" s="34"/>
      <c r="F171" s="14"/>
      <c r="G171" s="14"/>
      <c r="H171" s="14"/>
      <c r="I171" s="14"/>
      <c r="J171" s="14"/>
    </row>
    <row r="172" spans="2:10" s="31" customFormat="1" x14ac:dyDescent="0.2">
      <c r="B172" s="220">
        <v>52</v>
      </c>
      <c r="C172" s="44">
        <v>110</v>
      </c>
      <c r="D172" s="34"/>
      <c r="F172" s="14"/>
      <c r="G172" s="14"/>
      <c r="H172" s="14"/>
      <c r="I172" s="14"/>
      <c r="J172" s="14"/>
    </row>
    <row r="173" spans="2:10" s="31" customFormat="1" x14ac:dyDescent="0.2">
      <c r="B173" s="220">
        <v>53</v>
      </c>
      <c r="C173" s="44">
        <v>105</v>
      </c>
      <c r="D173" s="34"/>
      <c r="F173" s="14"/>
      <c r="G173" s="14"/>
      <c r="H173" s="14"/>
      <c r="I173" s="14"/>
      <c r="J173" s="14"/>
    </row>
    <row r="174" spans="2:10" s="31" customFormat="1" x14ac:dyDescent="0.2">
      <c r="B174" s="220">
        <v>54</v>
      </c>
      <c r="C174" s="44">
        <v>97</v>
      </c>
      <c r="D174" s="34"/>
      <c r="F174" s="14"/>
      <c r="G174" s="14"/>
      <c r="H174" s="14"/>
      <c r="I174" s="14"/>
      <c r="J174" s="14"/>
    </row>
    <row r="175" spans="2:10" s="31" customFormat="1" x14ac:dyDescent="0.2">
      <c r="B175" s="220">
        <v>55</v>
      </c>
      <c r="C175" s="44">
        <v>106.25</v>
      </c>
      <c r="D175" s="34"/>
      <c r="F175" s="14"/>
      <c r="G175" s="14"/>
      <c r="H175" s="14"/>
      <c r="I175" s="14"/>
      <c r="J175" s="14"/>
    </row>
    <row r="176" spans="2:10" s="31" customFormat="1" x14ac:dyDescent="0.2">
      <c r="B176" s="220">
        <v>56</v>
      </c>
      <c r="C176" s="44">
        <v>104.75</v>
      </c>
      <c r="D176" s="34"/>
      <c r="F176" s="14"/>
      <c r="G176" s="14"/>
      <c r="H176" s="14"/>
      <c r="I176" s="14"/>
      <c r="J176" s="14"/>
    </row>
    <row r="177" spans="2:14" s="31" customFormat="1" x14ac:dyDescent="0.2">
      <c r="B177" s="242">
        <v>57</v>
      </c>
      <c r="C177" s="44">
        <v>105</v>
      </c>
      <c r="D177" s="34"/>
      <c r="F177" s="14"/>
      <c r="G177" s="14"/>
      <c r="H177" s="14"/>
      <c r="I177" s="14"/>
      <c r="J177" s="14"/>
    </row>
    <row r="178" spans="2:14" s="31" customFormat="1" x14ac:dyDescent="0.2">
      <c r="B178" s="243">
        <v>58</v>
      </c>
      <c r="C178" s="44">
        <v>105</v>
      </c>
      <c r="D178" s="34"/>
      <c r="F178" s="14"/>
      <c r="G178" s="14"/>
      <c r="H178" s="14"/>
      <c r="I178" s="14"/>
      <c r="J178" s="14"/>
    </row>
    <row r="179" spans="2:14" s="31" customFormat="1" x14ac:dyDescent="0.2">
      <c r="B179" s="243">
        <v>59</v>
      </c>
      <c r="C179" s="44">
        <v>107</v>
      </c>
      <c r="D179" s="34"/>
      <c r="F179" s="14"/>
      <c r="G179" s="14"/>
      <c r="H179" s="14"/>
      <c r="I179" s="14"/>
      <c r="J179" s="14"/>
    </row>
    <row r="180" spans="2:14" ht="15.75" thickBot="1" x14ac:dyDescent="0.25">
      <c r="B180" s="244">
        <v>60</v>
      </c>
      <c r="C180" s="57">
        <v>110</v>
      </c>
    </row>
    <row r="181" spans="2:14" x14ac:dyDescent="0.2">
      <c r="B181" s="34"/>
      <c r="C181" s="20"/>
    </row>
    <row r="182" spans="2:14" ht="19.5" x14ac:dyDescent="0.3">
      <c r="F182" s="19"/>
    </row>
    <row r="183" spans="2:14" ht="20.25" thickBot="1" x14ac:dyDescent="0.35">
      <c r="B183" s="496" t="s">
        <v>200</v>
      </c>
      <c r="C183" s="496"/>
      <c r="D183" s="496"/>
      <c r="E183" s="19"/>
      <c r="F183" s="21"/>
    </row>
    <row r="184" spans="2:14" ht="17.25" thickBot="1" x14ac:dyDescent="0.3">
      <c r="B184" s="58" t="s">
        <v>37</v>
      </c>
      <c r="C184" s="25" t="s">
        <v>47</v>
      </c>
      <c r="D184" s="42" t="s">
        <v>65</v>
      </c>
      <c r="E184" s="93"/>
      <c r="F184" s="93"/>
      <c r="G184" s="40" t="s">
        <v>19</v>
      </c>
      <c r="H184" s="41" t="s">
        <v>68</v>
      </c>
      <c r="I184" s="41" t="s">
        <v>69</v>
      </c>
      <c r="J184" s="149" t="s">
        <v>151</v>
      </c>
      <c r="K184" s="41" t="s">
        <v>70</v>
      </c>
      <c r="L184" s="17" t="s">
        <v>71</v>
      </c>
      <c r="M184" s="14" t="s">
        <v>455</v>
      </c>
      <c r="N184" s="14" t="s">
        <v>456</v>
      </c>
    </row>
    <row r="185" spans="2:14" s="31" customFormat="1" ht="15.75" thickTop="1" x14ac:dyDescent="0.25">
      <c r="B185" s="48" t="s">
        <v>394</v>
      </c>
      <c r="C185" s="49">
        <v>1</v>
      </c>
      <c r="D185" s="50">
        <v>1.4350000000000001</v>
      </c>
      <c r="E185" s="34"/>
      <c r="F185" s="34"/>
      <c r="G185" s="39" t="str">
        <f>B185</f>
        <v>GS1P2 SA1-2</v>
      </c>
      <c r="H185" s="101">
        <f>MIN(D185:D187)</f>
        <v>1.43</v>
      </c>
      <c r="I185" s="101">
        <f>MAX(D185:D187)</f>
        <v>1.4350000000000001</v>
      </c>
      <c r="J185" s="101">
        <f>AVERAGE(D185:D187)</f>
        <v>1.4333333333333333</v>
      </c>
      <c r="K185" s="101">
        <f>I185-H185</f>
        <v>5.0000000000001155E-3</v>
      </c>
      <c r="L185" s="97">
        <f>_xlfn.STDEV.P(D185:D187)</f>
        <v>2.3570226039552129E-3</v>
      </c>
      <c r="N185" s="31" t="s">
        <v>457</v>
      </c>
    </row>
    <row r="186" spans="2:14" s="31" customFormat="1" x14ac:dyDescent="0.25">
      <c r="B186" s="48" t="s">
        <v>394</v>
      </c>
      <c r="C186" s="49">
        <v>2</v>
      </c>
      <c r="D186" s="50">
        <v>1.4350000000000001</v>
      </c>
      <c r="E186" s="34"/>
      <c r="F186" s="34"/>
      <c r="G186" s="37" t="str">
        <f>B188</f>
        <v>GS1P2 SA2-2</v>
      </c>
      <c r="H186" s="73">
        <f>MIN(D188:D191)</f>
        <v>1.375</v>
      </c>
      <c r="I186" s="73">
        <f>MAX(D188:D191)</f>
        <v>1.47</v>
      </c>
      <c r="J186" s="73">
        <f>AVERAGE(D188:D191)</f>
        <v>1.4275</v>
      </c>
      <c r="K186" s="73">
        <f>I186-H186</f>
        <v>9.4999999999999973E-2</v>
      </c>
      <c r="L186" s="98">
        <f>_xlfn.STDEV.P(D188:D191)</f>
        <v>4.1003048667141842E-2</v>
      </c>
      <c r="N186" s="31" t="s">
        <v>457</v>
      </c>
    </row>
    <row r="187" spans="2:14" s="31" customFormat="1" x14ac:dyDescent="0.25">
      <c r="B187" s="51" t="s">
        <v>394</v>
      </c>
      <c r="C187" s="52">
        <v>3</v>
      </c>
      <c r="D187" s="53">
        <v>1.43</v>
      </c>
      <c r="E187" s="34"/>
      <c r="F187" s="34"/>
      <c r="G187" s="37" t="str">
        <f>B192</f>
        <v>GS1P2 SA3-2</v>
      </c>
      <c r="H187" s="73">
        <f>MIN(D192:D195)</f>
        <v>1.43</v>
      </c>
      <c r="I187" s="73">
        <f>MAX(D192:D195)</f>
        <v>1.44</v>
      </c>
      <c r="J187" s="73">
        <f>AVERAGE(D192:D195)</f>
        <v>1.4337499999999999</v>
      </c>
      <c r="K187" s="73">
        <f>I187-H187</f>
        <v>1.0000000000000009E-2</v>
      </c>
      <c r="L187" s="98">
        <f>_xlfn.STDEV.P(D192:D195)</f>
        <v>4.1457809879442619E-3</v>
      </c>
      <c r="N187" s="31" t="s">
        <v>457</v>
      </c>
    </row>
    <row r="188" spans="2:14" s="31" customFormat="1" x14ac:dyDescent="0.25">
      <c r="B188" s="48" t="s">
        <v>395</v>
      </c>
      <c r="C188" s="54">
        <v>1</v>
      </c>
      <c r="D188" s="50">
        <v>1.47</v>
      </c>
      <c r="E188" s="34"/>
      <c r="F188" s="34"/>
      <c r="G188" s="37" t="str">
        <f>B196</f>
        <v>GS1P2 SA4-2</v>
      </c>
      <c r="H188" s="73">
        <f>MIN(D196:D199)</f>
        <v>1.43</v>
      </c>
      <c r="I188" s="73">
        <f>MAX(D196:D199)</f>
        <v>1.4350000000000001</v>
      </c>
      <c r="J188" s="73">
        <f>AVERAGE(D196:D199)</f>
        <v>1.4312499999999999</v>
      </c>
      <c r="K188" s="73">
        <f>I188-H188</f>
        <v>5.0000000000001155E-3</v>
      </c>
      <c r="L188" s="98">
        <f>_xlfn.STDEV.P(D196:D199)</f>
        <v>2.1650635094611465E-3</v>
      </c>
      <c r="N188" s="31" t="s">
        <v>457</v>
      </c>
    </row>
    <row r="189" spans="2:14" s="31" customFormat="1" ht="15.75" thickBot="1" x14ac:dyDescent="0.3">
      <c r="B189" s="48" t="s">
        <v>395</v>
      </c>
      <c r="C189" s="54">
        <v>2</v>
      </c>
      <c r="D189" s="50">
        <v>1.4</v>
      </c>
      <c r="E189" s="34"/>
      <c r="F189" s="34"/>
      <c r="G189" s="38" t="str">
        <f>B200</f>
        <v>GS1P2 SA5-2</v>
      </c>
      <c r="H189" s="99">
        <f>MIN(D200:D203)</f>
        <v>1.425</v>
      </c>
      <c r="I189" s="99">
        <f>MAX(D200:D203)</f>
        <v>1.4350000000000001</v>
      </c>
      <c r="J189" s="99">
        <f>AVERAGE(D200:D203)</f>
        <v>1.4312499999999999</v>
      </c>
      <c r="K189" s="99">
        <f>I189-H189</f>
        <v>1.0000000000000009E-2</v>
      </c>
      <c r="L189" s="100">
        <f>_xlfn.STDEV.P(D200:D203)</f>
        <v>4.1457809879442619E-3</v>
      </c>
      <c r="N189" s="31" t="s">
        <v>457</v>
      </c>
    </row>
    <row r="190" spans="2:14" s="31" customFormat="1" ht="14.25" x14ac:dyDescent="0.2">
      <c r="B190" s="48" t="s">
        <v>395</v>
      </c>
      <c r="C190" s="54">
        <v>3</v>
      </c>
      <c r="D190" s="50">
        <v>1.375</v>
      </c>
      <c r="E190" s="34"/>
      <c r="F190" s="34"/>
      <c r="G190" s="36" t="s">
        <v>458</v>
      </c>
      <c r="H190" s="34" t="s">
        <v>459</v>
      </c>
      <c r="I190" s="34" t="s">
        <v>460</v>
      </c>
      <c r="J190" s="34"/>
      <c r="K190" s="34">
        <v>40</v>
      </c>
    </row>
    <row r="191" spans="2:14" s="31" customFormat="1" ht="15.75" x14ac:dyDescent="0.25">
      <c r="B191" s="51" t="s">
        <v>395</v>
      </c>
      <c r="C191" s="303">
        <v>4</v>
      </c>
      <c r="D191" s="53">
        <v>1.4650000000000001</v>
      </c>
      <c r="E191" s="34"/>
      <c r="F191" s="34"/>
      <c r="G191" s="36"/>
      <c r="H191" s="34"/>
      <c r="I191" s="34"/>
      <c r="J191" s="34"/>
      <c r="K191" s="34"/>
    </row>
    <row r="192" spans="2:14" s="31" customFormat="1" ht="14.25" x14ac:dyDescent="0.2">
      <c r="B192" s="48" t="s">
        <v>396</v>
      </c>
      <c r="C192" s="54">
        <v>1</v>
      </c>
      <c r="D192" s="50">
        <v>1.43</v>
      </c>
      <c r="E192" s="34"/>
      <c r="F192" s="34"/>
      <c r="G192" s="36"/>
      <c r="H192" s="34"/>
      <c r="I192" s="34"/>
      <c r="J192" s="34"/>
      <c r="K192" s="34"/>
    </row>
    <row r="193" spans="1:6" s="31" customFormat="1" ht="14.25" x14ac:dyDescent="0.2">
      <c r="B193" s="48" t="s">
        <v>396</v>
      </c>
      <c r="C193" s="54">
        <v>2</v>
      </c>
      <c r="D193" s="50">
        <v>1.4350000000000001</v>
      </c>
      <c r="E193" s="34"/>
      <c r="F193" s="34"/>
    </row>
    <row r="194" spans="1:6" s="31" customFormat="1" ht="14.25" x14ac:dyDescent="0.2">
      <c r="B194" s="48" t="s">
        <v>396</v>
      </c>
      <c r="C194" s="54">
        <v>3</v>
      </c>
      <c r="D194" s="50">
        <v>1.43</v>
      </c>
      <c r="E194" s="34"/>
      <c r="F194" s="34"/>
    </row>
    <row r="195" spans="1:6" s="31" customFormat="1" ht="15.75" x14ac:dyDescent="0.25">
      <c r="B195" s="51" t="s">
        <v>396</v>
      </c>
      <c r="C195" s="302">
        <v>4</v>
      </c>
      <c r="D195" s="53">
        <v>1.44</v>
      </c>
      <c r="E195" s="34"/>
      <c r="F195" s="34"/>
    </row>
    <row r="196" spans="1:6" s="31" customFormat="1" ht="14.25" x14ac:dyDescent="0.2">
      <c r="B196" s="48" t="s">
        <v>397</v>
      </c>
      <c r="C196" s="54">
        <v>1</v>
      </c>
      <c r="D196" s="50">
        <v>1.4350000000000001</v>
      </c>
      <c r="E196" s="34"/>
      <c r="F196" s="34"/>
    </row>
    <row r="197" spans="1:6" s="31" customFormat="1" ht="14.25" x14ac:dyDescent="0.2">
      <c r="B197" s="48" t="s">
        <v>397</v>
      </c>
      <c r="C197" s="54">
        <v>2</v>
      </c>
      <c r="D197" s="50">
        <v>1.43</v>
      </c>
      <c r="E197" s="34"/>
      <c r="F197" s="34"/>
    </row>
    <row r="198" spans="1:6" s="31" customFormat="1" ht="14.25" x14ac:dyDescent="0.2">
      <c r="B198" s="48" t="s">
        <v>397</v>
      </c>
      <c r="C198" s="54">
        <v>3</v>
      </c>
      <c r="D198" s="50">
        <v>1.43</v>
      </c>
      <c r="E198" s="34"/>
      <c r="F198" s="34"/>
    </row>
    <row r="199" spans="1:6" s="31" customFormat="1" ht="15.75" x14ac:dyDescent="0.25">
      <c r="B199" s="51" t="s">
        <v>397</v>
      </c>
      <c r="C199" s="302">
        <v>4</v>
      </c>
      <c r="D199" s="53">
        <v>1.43</v>
      </c>
      <c r="E199" s="34"/>
      <c r="F199" s="34"/>
    </row>
    <row r="200" spans="1:6" s="31" customFormat="1" ht="14.25" x14ac:dyDescent="0.2">
      <c r="B200" s="48" t="s">
        <v>398</v>
      </c>
      <c r="C200" s="54">
        <v>1</v>
      </c>
      <c r="D200" s="50">
        <v>1.4350000000000001</v>
      </c>
      <c r="E200" s="34"/>
      <c r="F200" s="34"/>
    </row>
    <row r="201" spans="1:6" s="31" customFormat="1" ht="14.25" x14ac:dyDescent="0.2">
      <c r="B201" s="48" t="s">
        <v>398</v>
      </c>
      <c r="C201" s="54">
        <v>2</v>
      </c>
      <c r="D201" s="50">
        <v>1.4350000000000001</v>
      </c>
      <c r="E201" s="34"/>
      <c r="F201" s="34"/>
    </row>
    <row r="202" spans="1:6" s="31" customFormat="1" ht="14.25" x14ac:dyDescent="0.2">
      <c r="B202" s="48" t="s">
        <v>398</v>
      </c>
      <c r="C202" s="54">
        <v>3</v>
      </c>
      <c r="D202" s="50">
        <v>1.43</v>
      </c>
      <c r="E202" s="34"/>
      <c r="F202" s="34"/>
    </row>
    <row r="203" spans="1:6" s="31" customFormat="1" ht="16.5" thickBot="1" x14ac:dyDescent="0.3">
      <c r="B203" s="55" t="s">
        <v>398</v>
      </c>
      <c r="C203" s="304">
        <v>4</v>
      </c>
      <c r="D203" s="57">
        <v>1.425</v>
      </c>
      <c r="E203" s="34"/>
      <c r="F203" s="34"/>
    </row>
    <row r="204" spans="1:6" s="31" customFormat="1" ht="14.25" x14ac:dyDescent="0.2">
      <c r="A204" s="34"/>
      <c r="B204" s="34"/>
      <c r="C204" s="34"/>
      <c r="D204" s="34"/>
      <c r="E204" s="34"/>
      <c r="F204" s="34"/>
    </row>
    <row r="205" spans="1:6" s="31" customFormat="1" ht="14.25" x14ac:dyDescent="0.2">
      <c r="A205" s="34"/>
      <c r="E205" s="34"/>
      <c r="F205" s="34"/>
    </row>
    <row r="206" spans="1:6" s="31" customFormat="1" ht="14.25" x14ac:dyDescent="0.2">
      <c r="A206" s="34"/>
      <c r="B206" s="497" t="s">
        <v>347</v>
      </c>
      <c r="C206" s="497"/>
      <c r="D206" s="497"/>
      <c r="E206" s="34"/>
      <c r="F206" s="34"/>
    </row>
    <row r="207" spans="1:6" s="31" customFormat="1" ht="14.25" x14ac:dyDescent="0.2">
      <c r="A207" s="34"/>
      <c r="B207" s="307" t="s">
        <v>348</v>
      </c>
      <c r="C207" s="307" t="s">
        <v>351</v>
      </c>
      <c r="D207" s="307" t="s">
        <v>352</v>
      </c>
      <c r="E207" s="34"/>
      <c r="F207" s="34"/>
    </row>
    <row r="208" spans="1:6" s="31" customFormat="1" ht="14.25" x14ac:dyDescent="0.2">
      <c r="A208" s="34"/>
      <c r="B208" s="305" t="s">
        <v>349</v>
      </c>
      <c r="C208" s="305">
        <v>3</v>
      </c>
      <c r="D208" s="306" t="s">
        <v>353</v>
      </c>
      <c r="E208" s="34"/>
      <c r="F208" s="34"/>
    </row>
    <row r="209" spans="1:13" s="31" customFormat="1" ht="14.25" x14ac:dyDescent="0.2">
      <c r="A209" s="34"/>
      <c r="B209" s="305" t="s">
        <v>297</v>
      </c>
      <c r="C209" s="305">
        <v>4</v>
      </c>
      <c r="D209" s="306" t="s">
        <v>355</v>
      </c>
      <c r="E209" s="34"/>
      <c r="F209" s="34"/>
    </row>
    <row r="210" spans="1:13" s="31" customFormat="1" ht="14.25" x14ac:dyDescent="0.2">
      <c r="A210" s="34"/>
      <c r="B210" s="305" t="s">
        <v>350</v>
      </c>
      <c r="C210" s="305">
        <v>4</v>
      </c>
      <c r="D210" s="306" t="s">
        <v>353</v>
      </c>
      <c r="E210" s="34"/>
      <c r="F210" s="34"/>
    </row>
    <row r="211" spans="1:13" s="31" customFormat="1" ht="14.25" x14ac:dyDescent="0.2">
      <c r="A211" s="34"/>
      <c r="B211" s="305" t="s">
        <v>354</v>
      </c>
      <c r="C211" s="305">
        <v>4</v>
      </c>
      <c r="D211" s="306" t="s">
        <v>355</v>
      </c>
      <c r="E211" s="34"/>
      <c r="F211" s="34"/>
    </row>
    <row r="212" spans="1:13" s="31" customFormat="1" ht="14.25" x14ac:dyDescent="0.2">
      <c r="A212" s="34"/>
      <c r="B212" s="305" t="s">
        <v>298</v>
      </c>
      <c r="C212" s="305">
        <v>4</v>
      </c>
      <c r="D212" s="306" t="s">
        <v>353</v>
      </c>
      <c r="E212" s="34"/>
    </row>
    <row r="213" spans="1:13" s="31" customFormat="1" ht="14.25" x14ac:dyDescent="0.2">
      <c r="A213" s="34"/>
      <c r="B213" s="34"/>
      <c r="C213" s="34"/>
      <c r="D213" s="34"/>
    </row>
    <row r="214" spans="1:13" s="31" customFormat="1" ht="14.25" x14ac:dyDescent="0.2">
      <c r="A214" s="34"/>
      <c r="B214" s="34"/>
      <c r="C214" s="34"/>
      <c r="D214" s="34"/>
    </row>
    <row r="215" spans="1:13" s="31" customFormat="1" ht="14.25" x14ac:dyDescent="0.2">
      <c r="A215" s="34"/>
      <c r="B215" s="34"/>
      <c r="C215" s="34"/>
      <c r="D215" s="34"/>
      <c r="E215" s="34"/>
    </row>
    <row r="216" spans="1:13" x14ac:dyDescent="0.2">
      <c r="A216" s="22"/>
      <c r="B216" s="22"/>
      <c r="C216" s="22"/>
      <c r="D216" s="22"/>
      <c r="E216" s="22"/>
    </row>
    <row r="217" spans="1:13" ht="15.75" thickBot="1" x14ac:dyDescent="0.25">
      <c r="E217" s="22"/>
    </row>
    <row r="218" spans="1:13" ht="20.25" thickBot="1" x14ac:dyDescent="0.35">
      <c r="B218" s="485" t="s">
        <v>204</v>
      </c>
      <c r="C218" s="486"/>
      <c r="D218" s="487"/>
      <c r="E218" s="22"/>
    </row>
    <row r="219" spans="1:13" ht="17.25" thickBot="1" x14ac:dyDescent="0.3">
      <c r="B219" s="294" t="s">
        <v>323</v>
      </c>
      <c r="C219" s="298" t="s">
        <v>47</v>
      </c>
      <c r="D219" s="294" t="s">
        <v>65</v>
      </c>
      <c r="E219" s="93"/>
      <c r="F219" s="40" t="s">
        <v>19</v>
      </c>
      <c r="G219" s="41" t="s">
        <v>68</v>
      </c>
      <c r="H219" s="41" t="s">
        <v>69</v>
      </c>
      <c r="I219" s="149" t="s">
        <v>151</v>
      </c>
      <c r="J219" s="41" t="s">
        <v>70</v>
      </c>
      <c r="K219" s="17" t="s">
        <v>71</v>
      </c>
      <c r="L219" s="14" t="s">
        <v>455</v>
      </c>
      <c r="M219" s="14" t="s">
        <v>456</v>
      </c>
    </row>
    <row r="220" spans="1:13" s="31" customFormat="1" x14ac:dyDescent="0.25">
      <c r="B220" s="230" t="s">
        <v>390</v>
      </c>
      <c r="C220" s="231">
        <v>1</v>
      </c>
      <c r="D220" s="232">
        <v>1.47</v>
      </c>
      <c r="E220" s="34"/>
      <c r="F220" s="39" t="str">
        <f>B222</f>
        <v>GS1P24 SCWR-1</v>
      </c>
      <c r="G220" s="101">
        <f>MIN(D220:D225)</f>
        <v>1.47</v>
      </c>
      <c r="H220" s="101">
        <f>MAX(D220:D225)</f>
        <v>1.4850000000000001</v>
      </c>
      <c r="I220" s="101">
        <f>AVERAGE(D220:D225)</f>
        <v>1.4775000000000003</v>
      </c>
      <c r="J220" s="101">
        <f>H220-G220</f>
        <v>1.5000000000000124E-2</v>
      </c>
      <c r="K220" s="97">
        <f>_xlfn.STDEV.P(D220:D225)</f>
        <v>4.7871355387817047E-3</v>
      </c>
      <c r="M220" s="31" t="s">
        <v>457</v>
      </c>
    </row>
    <row r="221" spans="1:13" s="31" customFormat="1" x14ac:dyDescent="0.25">
      <c r="B221" s="43" t="s">
        <v>390</v>
      </c>
      <c r="C221" s="49">
        <v>2</v>
      </c>
      <c r="D221" s="44">
        <v>1.4750000000000001</v>
      </c>
      <c r="E221" s="34"/>
      <c r="F221" s="37" t="str">
        <f>B227</f>
        <v>GS1P1234 sCWR-6</v>
      </c>
      <c r="G221" s="73">
        <f>MIN(D226:D228)</f>
        <v>1.46</v>
      </c>
      <c r="H221" s="73">
        <f>MAX(D226:D228)</f>
        <v>1.4650000000000001</v>
      </c>
      <c r="I221" s="73">
        <f>AVERAGE(D226:D228)</f>
        <v>1.4633333333333332</v>
      </c>
      <c r="J221" s="73">
        <f>H221-G221</f>
        <v>5.0000000000001155E-3</v>
      </c>
      <c r="K221" s="98">
        <f>_xlfn.STDEV.P(D226:D228)</f>
        <v>2.3570226039552129E-3</v>
      </c>
      <c r="M221" s="31" t="s">
        <v>457</v>
      </c>
    </row>
    <row r="222" spans="1:13" s="31" customFormat="1" x14ac:dyDescent="0.25">
      <c r="B222" s="43" t="s">
        <v>390</v>
      </c>
      <c r="C222" s="49">
        <v>3</v>
      </c>
      <c r="D222" s="44">
        <v>1.48</v>
      </c>
      <c r="E222" s="34"/>
      <c r="F222" s="37" t="str">
        <f>B236</f>
        <v>GS1P2 LCWR-2</v>
      </c>
      <c r="G222" s="73">
        <f>MIN(D229:D234)</f>
        <v>1.47</v>
      </c>
      <c r="H222" s="73">
        <f>MAX(D229:D234)</f>
        <v>1.48</v>
      </c>
      <c r="I222" s="73">
        <f>AVERAGE(D229:D234)</f>
        <v>1.4749999999999999</v>
      </c>
      <c r="J222" s="73">
        <f>H222-G222</f>
        <v>1.0000000000000009E-2</v>
      </c>
      <c r="K222" s="98">
        <f>_xlfn.STDEV.P(D229:D234)</f>
        <v>4.0824829046386341E-3</v>
      </c>
      <c r="M222" s="31" t="s">
        <v>457</v>
      </c>
    </row>
    <row r="223" spans="1:13" s="31" customFormat="1" ht="15.75" thickBot="1" x14ac:dyDescent="0.3">
      <c r="B223" s="43" t="s">
        <v>390</v>
      </c>
      <c r="C223" s="49">
        <v>4</v>
      </c>
      <c r="D223" s="44">
        <v>1.4850000000000001</v>
      </c>
      <c r="E223" s="34"/>
      <c r="F223" s="38" t="str">
        <f>B236</f>
        <v>GS1P2 LCWR-2</v>
      </c>
      <c r="G223" s="99">
        <f>MIN(D235:D238)</f>
        <v>1.46</v>
      </c>
      <c r="H223" s="99">
        <f>MAX(D235:D238)</f>
        <v>1.4650000000000001</v>
      </c>
      <c r="I223" s="99">
        <f>AVERAGE(D235:D238)</f>
        <v>1.4612499999999999</v>
      </c>
      <c r="J223" s="99">
        <f>H223-G223</f>
        <v>5.0000000000001155E-3</v>
      </c>
      <c r="K223" s="100">
        <f>_xlfn.STDEV.P(D235:D238)</f>
        <v>2.1650635094611465E-3</v>
      </c>
      <c r="M223" s="31" t="s">
        <v>457</v>
      </c>
    </row>
    <row r="224" spans="1:13" s="31" customFormat="1" x14ac:dyDescent="0.25">
      <c r="B224" s="43" t="s">
        <v>390</v>
      </c>
      <c r="C224" s="49">
        <v>5</v>
      </c>
      <c r="D224" s="44">
        <v>1.4750000000000001</v>
      </c>
      <c r="E224" s="34"/>
      <c r="F224" s="36" t="s">
        <v>458</v>
      </c>
      <c r="G224" s="34" t="s">
        <v>459</v>
      </c>
      <c r="H224" s="34" t="s">
        <v>460</v>
      </c>
      <c r="I224" s="34"/>
      <c r="J224" s="34">
        <v>40</v>
      </c>
      <c r="L224" s="95"/>
    </row>
    <row r="225" spans="2:12" s="31" customFormat="1" x14ac:dyDescent="0.25">
      <c r="B225" s="45" t="s">
        <v>390</v>
      </c>
      <c r="C225" s="52">
        <v>6</v>
      </c>
      <c r="D225" s="46">
        <v>1.48</v>
      </c>
      <c r="E225" s="34"/>
      <c r="G225" s="94"/>
      <c r="H225" s="30"/>
      <c r="I225" s="95"/>
      <c r="J225" s="95"/>
      <c r="K225" s="95"/>
      <c r="L225" s="95"/>
    </row>
    <row r="226" spans="2:12" s="31" customFormat="1" x14ac:dyDescent="0.25">
      <c r="B226" s="43" t="s">
        <v>391</v>
      </c>
      <c r="C226" s="49">
        <v>7</v>
      </c>
      <c r="D226" s="44">
        <v>1.4650000000000001</v>
      </c>
      <c r="E226" s="34"/>
      <c r="G226" s="94"/>
      <c r="H226" s="30"/>
      <c r="I226" s="95"/>
      <c r="J226" s="95"/>
      <c r="K226" s="95"/>
      <c r="L226" s="95"/>
    </row>
    <row r="227" spans="2:12" s="31" customFormat="1" ht="14.25" x14ac:dyDescent="0.2">
      <c r="B227" s="43" t="s">
        <v>391</v>
      </c>
      <c r="C227" s="49">
        <v>8</v>
      </c>
      <c r="D227" s="44">
        <v>1.46</v>
      </c>
      <c r="E227" s="34"/>
    </row>
    <row r="228" spans="2:12" s="31" customFormat="1" ht="14.25" x14ac:dyDescent="0.2">
      <c r="B228" s="51" t="s">
        <v>391</v>
      </c>
      <c r="C228" s="52">
        <v>9</v>
      </c>
      <c r="D228" s="46">
        <v>1.4650000000000001</v>
      </c>
      <c r="E228" s="34"/>
    </row>
    <row r="229" spans="2:12" s="31" customFormat="1" ht="14.25" x14ac:dyDescent="0.2">
      <c r="B229" s="43" t="s">
        <v>392</v>
      </c>
      <c r="C229" s="49">
        <v>10</v>
      </c>
      <c r="D229" s="44">
        <v>1.48</v>
      </c>
      <c r="E229" s="34"/>
    </row>
    <row r="230" spans="2:12" s="31" customFormat="1" ht="14.25" x14ac:dyDescent="0.2">
      <c r="B230" s="43" t="s">
        <v>392</v>
      </c>
      <c r="C230" s="49">
        <v>11</v>
      </c>
      <c r="D230" s="44">
        <v>1.47</v>
      </c>
      <c r="E230" s="34"/>
    </row>
    <row r="231" spans="2:12" s="31" customFormat="1" ht="14.25" x14ac:dyDescent="0.2">
      <c r="B231" s="43" t="s">
        <v>392</v>
      </c>
      <c r="C231" s="49">
        <v>12</v>
      </c>
      <c r="D231" s="44">
        <v>1.48</v>
      </c>
    </row>
    <row r="232" spans="2:12" s="31" customFormat="1" ht="14.25" x14ac:dyDescent="0.2">
      <c r="B232" s="43" t="s">
        <v>392</v>
      </c>
      <c r="C232" s="49">
        <v>13</v>
      </c>
      <c r="D232" s="44">
        <v>1.4750000000000001</v>
      </c>
    </row>
    <row r="233" spans="2:12" s="31" customFormat="1" ht="14.25" x14ac:dyDescent="0.2">
      <c r="B233" s="43" t="s">
        <v>392</v>
      </c>
      <c r="C233" s="49">
        <v>14</v>
      </c>
      <c r="D233" s="44">
        <v>1.4750000000000001</v>
      </c>
    </row>
    <row r="234" spans="2:12" s="31" customFormat="1" ht="14.25" x14ac:dyDescent="0.2">
      <c r="B234" s="51" t="s">
        <v>392</v>
      </c>
      <c r="C234" s="52">
        <v>15</v>
      </c>
      <c r="D234" s="46">
        <v>1.47</v>
      </c>
    </row>
    <row r="235" spans="2:12" s="31" customFormat="1" ht="14.25" x14ac:dyDescent="0.2">
      <c r="B235" s="48" t="s">
        <v>393</v>
      </c>
      <c r="C235" s="49">
        <v>16</v>
      </c>
      <c r="D235" s="44">
        <v>1.46</v>
      </c>
    </row>
    <row r="236" spans="2:12" s="31" customFormat="1" ht="14.25" x14ac:dyDescent="0.2">
      <c r="B236" s="48" t="s">
        <v>393</v>
      </c>
      <c r="C236" s="49">
        <v>17</v>
      </c>
      <c r="D236" s="44">
        <v>1.46</v>
      </c>
    </row>
    <row r="237" spans="2:12" s="31" customFormat="1" ht="14.25" x14ac:dyDescent="0.2">
      <c r="B237" s="48" t="s">
        <v>393</v>
      </c>
      <c r="C237" s="49">
        <v>18</v>
      </c>
      <c r="D237" s="44">
        <v>1.46</v>
      </c>
    </row>
    <row r="238" spans="2:12" s="31" customFormat="1" thickBot="1" x14ac:dyDescent="0.25">
      <c r="B238" s="55" t="s">
        <v>393</v>
      </c>
      <c r="C238" s="56">
        <v>19</v>
      </c>
      <c r="D238" s="47">
        <v>1.4650000000000001</v>
      </c>
    </row>
    <row r="239" spans="2:12" s="31" customFormat="1" x14ac:dyDescent="0.2">
      <c r="B239" s="34"/>
      <c r="C239" s="34"/>
      <c r="D239" s="34"/>
      <c r="G239" s="14"/>
      <c r="H239" s="14"/>
      <c r="I239" s="14"/>
      <c r="J239" s="14"/>
      <c r="K239" s="14"/>
      <c r="L239" s="14"/>
    </row>
    <row r="240" spans="2:12" s="31" customFormat="1" x14ac:dyDescent="0.2">
      <c r="B240" s="34"/>
      <c r="C240" s="34"/>
      <c r="D240" s="34"/>
      <c r="G240" s="14"/>
      <c r="H240" s="14"/>
      <c r="I240" s="14"/>
      <c r="J240" s="14"/>
      <c r="K240" s="14"/>
      <c r="L240" s="14"/>
    </row>
    <row r="241" spans="2:12" s="31" customFormat="1" x14ac:dyDescent="0.2">
      <c r="B241" s="34"/>
      <c r="C241" s="34"/>
      <c r="D241" s="34"/>
      <c r="G241" s="14"/>
      <c r="H241" s="14"/>
      <c r="I241" s="14"/>
      <c r="J241" s="14"/>
      <c r="K241" s="14"/>
      <c r="L241" s="14"/>
    </row>
    <row r="242" spans="2:12" x14ac:dyDescent="0.2">
      <c r="B242" s="34"/>
      <c r="C242" s="34"/>
      <c r="D242" s="34"/>
    </row>
    <row r="243" spans="2:12" x14ac:dyDescent="0.2">
      <c r="B243" s="34"/>
      <c r="C243" s="34"/>
      <c r="D243" s="34"/>
    </row>
    <row r="244" spans="2:12" x14ac:dyDescent="0.2">
      <c r="B244" s="34"/>
      <c r="C244" s="34"/>
      <c r="D244" s="34"/>
    </row>
    <row r="245" spans="2:12" x14ac:dyDescent="0.2">
      <c r="B245" s="34"/>
      <c r="C245" s="34"/>
      <c r="D245" s="34"/>
    </row>
    <row r="246" spans="2:12" ht="15.75" x14ac:dyDescent="0.25">
      <c r="B246" s="34"/>
      <c r="C246"/>
      <c r="D246"/>
      <c r="E246"/>
      <c r="F246"/>
    </row>
    <row r="247" spans="2:12" x14ac:dyDescent="0.2">
      <c r="B247" s="34"/>
      <c r="C247" s="34"/>
      <c r="D247" s="34"/>
    </row>
    <row r="248" spans="2:12" x14ac:dyDescent="0.2">
      <c r="B248" s="34"/>
      <c r="C248" s="34"/>
      <c r="D248" s="34"/>
    </row>
    <row r="249" spans="2:12" x14ac:dyDescent="0.2">
      <c r="B249" s="34"/>
      <c r="C249" s="34"/>
      <c r="D249" s="34"/>
    </row>
    <row r="250" spans="2:12" x14ac:dyDescent="0.2">
      <c r="B250" s="34"/>
      <c r="C250" s="34"/>
      <c r="D250" s="34"/>
    </row>
    <row r="251" spans="2:12" x14ac:dyDescent="0.2">
      <c r="B251" s="34"/>
      <c r="C251" s="34"/>
      <c r="D251" s="34"/>
    </row>
  </sheetData>
  <mergeCells count="48">
    <mergeCell ref="B218:D218"/>
    <mergeCell ref="B91:E91"/>
    <mergeCell ref="L91:Q91"/>
    <mergeCell ref="L92:L93"/>
    <mergeCell ref="M92:Q92"/>
    <mergeCell ref="B119:C119"/>
    <mergeCell ref="B183:D183"/>
    <mergeCell ref="B206:D206"/>
    <mergeCell ref="B68:D68"/>
    <mergeCell ref="D34:E34"/>
    <mergeCell ref="D35:E35"/>
    <mergeCell ref="D36:E36"/>
    <mergeCell ref="D37:E37"/>
    <mergeCell ref="D38:E38"/>
    <mergeCell ref="D39:E39"/>
    <mergeCell ref="C40:E40"/>
    <mergeCell ref="C41:E41"/>
    <mergeCell ref="D42:E42"/>
    <mergeCell ref="D43:E43"/>
    <mergeCell ref="B45:C45"/>
    <mergeCell ref="D33:E33"/>
    <mergeCell ref="D19:E19"/>
    <mergeCell ref="D20:E20"/>
    <mergeCell ref="D21:E21"/>
    <mergeCell ref="D22:E22"/>
    <mergeCell ref="D23:E23"/>
    <mergeCell ref="D28:E28"/>
    <mergeCell ref="D29:E29"/>
    <mergeCell ref="D30:E30"/>
    <mergeCell ref="D31:E31"/>
    <mergeCell ref="D32:E32"/>
    <mergeCell ref="M23:O28"/>
    <mergeCell ref="D24:E24"/>
    <mergeCell ref="D25:E25"/>
    <mergeCell ref="D26:E26"/>
    <mergeCell ref="D27:E27"/>
    <mergeCell ref="D18:E18"/>
    <mergeCell ref="C2:G2"/>
    <mergeCell ref="C3:G3"/>
    <mergeCell ref="C8:E8"/>
    <mergeCell ref="C9:D9"/>
    <mergeCell ref="C10:D10"/>
    <mergeCell ref="C11:D11"/>
    <mergeCell ref="C12:D12"/>
    <mergeCell ref="C13:D13"/>
    <mergeCell ref="C14:D14"/>
    <mergeCell ref="C15:D15"/>
    <mergeCell ref="C16:D1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V252"/>
  <sheetViews>
    <sheetView topLeftCell="A115" zoomScale="60" zoomScaleNormal="60" workbookViewId="0">
      <selection activeCell="D122" sqref="D122:I122"/>
    </sheetView>
  </sheetViews>
  <sheetFormatPr baseColWidth="10" defaultColWidth="10.875" defaultRowHeight="15" x14ac:dyDescent="0.2"/>
  <cols>
    <col min="1" max="1" width="3" style="14" customWidth="1"/>
    <col min="2" max="2" width="18.125" style="14" customWidth="1"/>
    <col min="3" max="3" width="31.25" style="14" bestFit="1" customWidth="1"/>
    <col min="4" max="4" width="27.375" style="14" customWidth="1"/>
    <col min="5" max="5" width="23.5" style="14" customWidth="1"/>
    <col min="6" max="6" width="18.625" style="14" customWidth="1"/>
    <col min="7" max="7" width="15.75" style="14" customWidth="1"/>
    <col min="8" max="8" width="14.625" style="14" customWidth="1"/>
    <col min="9" max="9" width="13.5" style="14" customWidth="1"/>
    <col min="10" max="10" width="9.125" style="14" customWidth="1"/>
    <col min="11" max="11" width="10.875" style="14"/>
    <col min="12" max="12" width="13.75" style="14" customWidth="1"/>
    <col min="13" max="17" width="6" style="14" bestFit="1" customWidth="1"/>
    <col min="18" max="22" width="5.375" style="14" customWidth="1"/>
    <col min="23" max="16384" width="10.875" style="14"/>
  </cols>
  <sheetData>
    <row r="1" spans="2:15" ht="15.75" thickBot="1" x14ac:dyDescent="0.25"/>
    <row r="2" spans="2:15" s="61" customFormat="1" ht="26.25" x14ac:dyDescent="0.35">
      <c r="C2" s="498" t="s">
        <v>0</v>
      </c>
      <c r="D2" s="499"/>
      <c r="E2" s="499"/>
      <c r="F2" s="499"/>
      <c r="G2" s="500"/>
    </row>
    <row r="3" spans="2:15" ht="24" thickBot="1" x14ac:dyDescent="0.4">
      <c r="C3" s="511" t="s">
        <v>328</v>
      </c>
      <c r="D3" s="512"/>
      <c r="E3" s="512"/>
      <c r="F3" s="512"/>
      <c r="G3" s="513"/>
      <c r="L3" s="3"/>
    </row>
    <row r="4" spans="2:15" ht="15.75" thickBot="1" x14ac:dyDescent="0.25"/>
    <row r="5" spans="2:15" ht="27" thickBot="1" x14ac:dyDescent="0.4">
      <c r="C5" s="70" t="s">
        <v>2</v>
      </c>
      <c r="D5" s="71">
        <f>'Parts SN'!C5</f>
        <v>4931</v>
      </c>
      <c r="E5" s="62"/>
    </row>
    <row r="6" spans="2:15" ht="27" thickBot="1" x14ac:dyDescent="0.4">
      <c r="C6" s="70" t="s">
        <v>26</v>
      </c>
      <c r="D6" s="71" t="str">
        <f>'Parts SN'!D23</f>
        <v>SB1</v>
      </c>
      <c r="E6" s="62"/>
    </row>
    <row r="7" spans="2:15" ht="15.75" thickBot="1" x14ac:dyDescent="0.25"/>
    <row r="8" spans="2:15" ht="24" thickBot="1" x14ac:dyDescent="0.4">
      <c r="B8" s="11"/>
      <c r="C8" s="505" t="s">
        <v>258</v>
      </c>
      <c r="D8" s="506"/>
      <c r="E8" s="507"/>
      <c r="F8" s="11"/>
      <c r="G8" s="11"/>
      <c r="H8" s="11"/>
      <c r="I8" s="11"/>
      <c r="J8" s="11"/>
      <c r="K8" s="11"/>
      <c r="L8" s="11"/>
      <c r="M8" s="11"/>
      <c r="N8" s="11"/>
      <c r="O8" s="11"/>
    </row>
    <row r="9" spans="2:15" ht="15.75" x14ac:dyDescent="0.25">
      <c r="B9" s="11"/>
      <c r="C9" s="470" t="s">
        <v>269</v>
      </c>
      <c r="D9" s="471"/>
      <c r="E9" s="199"/>
      <c r="F9" s="11"/>
      <c r="G9" s="11"/>
      <c r="H9" s="11"/>
      <c r="I9" s="11"/>
      <c r="J9" s="11"/>
      <c r="K9" s="11"/>
      <c r="L9" s="11"/>
      <c r="M9" s="11"/>
      <c r="N9" s="11"/>
      <c r="O9" s="11"/>
    </row>
    <row r="10" spans="2:15" ht="15.75" x14ac:dyDescent="0.25">
      <c r="B10" s="11"/>
      <c r="C10" s="476" t="s">
        <v>270</v>
      </c>
      <c r="D10" s="469"/>
      <c r="E10" s="200"/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1" spans="2:15" ht="15.75" x14ac:dyDescent="0.25">
      <c r="B11" s="11"/>
      <c r="C11" s="476" t="s">
        <v>271</v>
      </c>
      <c r="D11" s="469"/>
      <c r="E11" s="200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spans="2:15" ht="15.75" x14ac:dyDescent="0.25">
      <c r="B12" s="11"/>
      <c r="C12" s="476" t="s">
        <v>272</v>
      </c>
      <c r="D12" s="469"/>
      <c r="E12" s="200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2:15" ht="15.75" x14ac:dyDescent="0.25">
      <c r="B13" s="11"/>
      <c r="C13" s="476" t="s">
        <v>264</v>
      </c>
      <c r="D13" s="469"/>
      <c r="E13" s="200"/>
      <c r="F13" s="11"/>
      <c r="G13" s="11"/>
      <c r="H13" s="11"/>
      <c r="I13" s="11"/>
      <c r="J13" s="11"/>
      <c r="K13" s="11"/>
      <c r="L13" s="11"/>
      <c r="M13" s="11"/>
      <c r="N13" s="11"/>
      <c r="O13" s="11"/>
    </row>
    <row r="14" spans="2:15" ht="15.75" x14ac:dyDescent="0.25">
      <c r="B14" s="11"/>
      <c r="C14" s="476" t="s">
        <v>265</v>
      </c>
      <c r="D14" s="469"/>
      <c r="E14" s="200"/>
      <c r="F14" s="11"/>
      <c r="G14" s="11"/>
      <c r="H14" s="11"/>
      <c r="I14" s="11"/>
      <c r="J14" s="11"/>
      <c r="K14" s="11"/>
      <c r="L14" s="11"/>
      <c r="M14" s="11"/>
      <c r="N14" s="11"/>
      <c r="O14" s="11"/>
    </row>
    <row r="15" spans="2:15" ht="15.75" x14ac:dyDescent="0.25">
      <c r="B15" s="11"/>
      <c r="C15" s="476" t="s">
        <v>266</v>
      </c>
      <c r="D15" s="469"/>
      <c r="E15" s="200"/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6" spans="2:15" ht="16.5" thickBot="1" x14ac:dyDescent="0.3">
      <c r="B16" s="11"/>
      <c r="C16" s="508" t="s">
        <v>273</v>
      </c>
      <c r="D16" s="509"/>
      <c r="E16" s="201"/>
      <c r="F16" s="11"/>
      <c r="G16" s="11"/>
      <c r="H16" s="11"/>
      <c r="I16" s="11"/>
      <c r="J16" s="11"/>
      <c r="K16" s="11"/>
      <c r="L16" s="11"/>
      <c r="M16" s="11"/>
      <c r="N16" s="11"/>
      <c r="O16" s="11"/>
    </row>
    <row r="17" spans="2:15" ht="20.25" thickBot="1" x14ac:dyDescent="0.35">
      <c r="B17" s="12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</row>
    <row r="18" spans="2:15" ht="17.25" thickBot="1" x14ac:dyDescent="0.3">
      <c r="B18" s="58" t="s">
        <v>37</v>
      </c>
      <c r="C18" s="25" t="s">
        <v>38</v>
      </c>
      <c r="D18" s="524" t="s">
        <v>36</v>
      </c>
      <c r="E18" s="525"/>
      <c r="F18" s="25" t="s">
        <v>33</v>
      </c>
      <c r="G18" s="25" t="s">
        <v>34</v>
      </c>
      <c r="H18" s="25" t="s">
        <v>35</v>
      </c>
      <c r="I18" s="87" t="s">
        <v>43</v>
      </c>
      <c r="N18" s="11"/>
      <c r="O18" s="11"/>
    </row>
    <row r="19" spans="2:15" ht="15.75" thickTop="1" x14ac:dyDescent="0.2">
      <c r="B19" s="48">
        <v>11</v>
      </c>
      <c r="C19" s="49" t="s">
        <v>78</v>
      </c>
      <c r="D19" s="515" t="s">
        <v>92</v>
      </c>
      <c r="E19" s="475"/>
      <c r="F19" s="156"/>
      <c r="G19" s="156"/>
      <c r="H19" s="312" t="s">
        <v>319</v>
      </c>
      <c r="I19" s="78" t="s">
        <v>39</v>
      </c>
      <c r="J19" s="31"/>
      <c r="K19" s="31"/>
      <c r="L19" s="31"/>
      <c r="M19" s="31"/>
      <c r="N19" s="13"/>
      <c r="O19" s="13"/>
    </row>
    <row r="20" spans="2:15" x14ac:dyDescent="0.2">
      <c r="B20" s="48">
        <v>11</v>
      </c>
      <c r="C20" s="49" t="s">
        <v>49</v>
      </c>
      <c r="D20" s="515" t="s">
        <v>93</v>
      </c>
      <c r="E20" s="475"/>
      <c r="F20" s="156"/>
      <c r="G20" s="156"/>
      <c r="H20" s="312" t="s">
        <v>319</v>
      </c>
      <c r="I20" s="78" t="s">
        <v>39</v>
      </c>
      <c r="J20" s="31"/>
      <c r="K20" s="31"/>
      <c r="L20" s="31"/>
      <c r="M20" s="31"/>
      <c r="N20" s="13"/>
      <c r="O20" s="13"/>
    </row>
    <row r="21" spans="2:15" x14ac:dyDescent="0.2">
      <c r="B21" s="48">
        <v>11</v>
      </c>
      <c r="C21" s="49" t="s">
        <v>49</v>
      </c>
      <c r="D21" s="515" t="s">
        <v>94</v>
      </c>
      <c r="E21" s="475"/>
      <c r="F21" s="156"/>
      <c r="G21" s="156"/>
      <c r="H21" s="312" t="s">
        <v>319</v>
      </c>
      <c r="I21" s="78" t="s">
        <v>39</v>
      </c>
      <c r="J21" s="31"/>
      <c r="K21" s="31"/>
      <c r="L21" s="31"/>
      <c r="M21" s="31"/>
      <c r="N21" s="13"/>
      <c r="O21" s="13"/>
    </row>
    <row r="22" spans="2:15" x14ac:dyDescent="0.2">
      <c r="B22" s="48">
        <v>11</v>
      </c>
      <c r="C22" s="49" t="s">
        <v>49</v>
      </c>
      <c r="D22" s="515" t="s">
        <v>79</v>
      </c>
      <c r="E22" s="475"/>
      <c r="F22" s="156"/>
      <c r="G22" s="156"/>
      <c r="H22" s="312" t="s">
        <v>319</v>
      </c>
      <c r="I22" s="78" t="s">
        <v>39</v>
      </c>
      <c r="J22" s="31"/>
      <c r="K22" s="31"/>
      <c r="L22" s="31"/>
      <c r="M22" s="31"/>
      <c r="N22" s="13"/>
      <c r="O22" s="13"/>
    </row>
    <row r="23" spans="2:15" ht="15" customHeight="1" x14ac:dyDescent="0.2">
      <c r="B23" s="48">
        <v>11</v>
      </c>
      <c r="C23" s="49" t="s">
        <v>49</v>
      </c>
      <c r="D23" s="515" t="s">
        <v>82</v>
      </c>
      <c r="E23" s="475"/>
      <c r="F23" s="156"/>
      <c r="G23" s="156"/>
      <c r="H23" s="312" t="s">
        <v>319</v>
      </c>
      <c r="I23" s="78" t="s">
        <v>39</v>
      </c>
      <c r="J23" s="31"/>
      <c r="K23" s="31" t="s">
        <v>80</v>
      </c>
      <c r="L23" s="74"/>
      <c r="M23" s="521" t="s">
        <v>205</v>
      </c>
      <c r="N23" s="522"/>
      <c r="O23" s="522"/>
    </row>
    <row r="24" spans="2:15" x14ac:dyDescent="0.2">
      <c r="B24" s="48">
        <v>11</v>
      </c>
      <c r="C24" s="49" t="s">
        <v>49</v>
      </c>
      <c r="D24" s="515" t="s">
        <v>76</v>
      </c>
      <c r="E24" s="475"/>
      <c r="F24" s="156"/>
      <c r="G24" s="156"/>
      <c r="H24" s="312" t="s">
        <v>319</v>
      </c>
      <c r="I24" s="78" t="s">
        <v>39</v>
      </c>
      <c r="J24" s="31"/>
      <c r="K24" s="31" t="s">
        <v>80</v>
      </c>
      <c r="L24" s="74"/>
      <c r="M24" s="521"/>
      <c r="N24" s="522"/>
      <c r="O24" s="522"/>
    </row>
    <row r="25" spans="2:15" x14ac:dyDescent="0.2">
      <c r="B25" s="51">
        <v>11</v>
      </c>
      <c r="C25" s="52" t="s">
        <v>49</v>
      </c>
      <c r="D25" s="516" t="s">
        <v>81</v>
      </c>
      <c r="E25" s="517"/>
      <c r="F25" s="157"/>
      <c r="G25" s="157"/>
      <c r="H25" s="313" t="s">
        <v>319</v>
      </c>
      <c r="I25" s="79" t="s">
        <v>39</v>
      </c>
      <c r="J25" s="31"/>
      <c r="K25" s="31" t="s">
        <v>80</v>
      </c>
      <c r="L25" s="74"/>
      <c r="M25" s="521"/>
      <c r="N25" s="522"/>
      <c r="O25" s="522"/>
    </row>
    <row r="26" spans="2:15" x14ac:dyDescent="0.2">
      <c r="B26" s="48">
        <v>11</v>
      </c>
      <c r="C26" s="49" t="s">
        <v>49</v>
      </c>
      <c r="D26" s="515" t="s">
        <v>82</v>
      </c>
      <c r="E26" s="475"/>
      <c r="F26" s="156"/>
      <c r="G26" s="156"/>
      <c r="H26" s="312" t="s">
        <v>319</v>
      </c>
      <c r="I26" s="78" t="s">
        <v>39</v>
      </c>
      <c r="J26" s="31"/>
      <c r="K26" s="31" t="s">
        <v>80</v>
      </c>
      <c r="L26" s="74"/>
      <c r="M26" s="521"/>
      <c r="N26" s="522"/>
      <c r="O26" s="522"/>
    </row>
    <row r="27" spans="2:15" x14ac:dyDescent="0.2">
      <c r="B27" s="48">
        <v>11</v>
      </c>
      <c r="C27" s="49" t="s">
        <v>49</v>
      </c>
      <c r="D27" s="515" t="s">
        <v>76</v>
      </c>
      <c r="E27" s="475"/>
      <c r="F27" s="156"/>
      <c r="G27" s="156"/>
      <c r="H27" s="312" t="s">
        <v>319</v>
      </c>
      <c r="I27" s="78" t="s">
        <v>39</v>
      </c>
      <c r="J27" s="31"/>
      <c r="K27" s="31" t="s">
        <v>80</v>
      </c>
      <c r="L27" s="203"/>
      <c r="M27" s="521"/>
      <c r="N27" s="522"/>
      <c r="O27" s="522"/>
    </row>
    <row r="28" spans="2:15" x14ac:dyDescent="0.2">
      <c r="B28" s="51">
        <v>11</v>
      </c>
      <c r="C28" s="52" t="s">
        <v>49</v>
      </c>
      <c r="D28" s="516" t="s">
        <v>81</v>
      </c>
      <c r="E28" s="517"/>
      <c r="F28" s="157"/>
      <c r="G28" s="157"/>
      <c r="H28" s="313" t="s">
        <v>319</v>
      </c>
      <c r="I28" s="79" t="s">
        <v>39</v>
      </c>
      <c r="J28" s="31"/>
      <c r="K28" s="31" t="s">
        <v>80</v>
      </c>
      <c r="L28" s="74"/>
      <c r="M28" s="521"/>
      <c r="N28" s="522"/>
      <c r="O28" s="522"/>
    </row>
    <row r="29" spans="2:15" ht="15.75" x14ac:dyDescent="0.25">
      <c r="B29" s="48">
        <v>11</v>
      </c>
      <c r="C29" s="49" t="s">
        <v>49</v>
      </c>
      <c r="D29" s="515" t="s">
        <v>83</v>
      </c>
      <c r="E29" s="475"/>
      <c r="F29" s="156"/>
      <c r="G29" s="156"/>
      <c r="H29" s="312" t="s">
        <v>319</v>
      </c>
      <c r="I29" s="78" t="s">
        <v>40</v>
      </c>
      <c r="J29" s="31"/>
      <c r="K29" s="34"/>
      <c r="L29" s="202"/>
      <c r="M29" s="31"/>
      <c r="N29" s="13"/>
      <c r="O29" s="13"/>
    </row>
    <row r="30" spans="2:15" ht="15.75" x14ac:dyDescent="0.25">
      <c r="B30" s="171" t="s">
        <v>39</v>
      </c>
      <c r="C30" s="49" t="s">
        <v>106</v>
      </c>
      <c r="D30" s="515" t="s">
        <v>83</v>
      </c>
      <c r="E30" s="475"/>
      <c r="F30" s="156"/>
      <c r="G30" s="156"/>
      <c r="H30" s="312" t="s">
        <v>319</v>
      </c>
      <c r="I30" s="78" t="s">
        <v>41</v>
      </c>
      <c r="J30" s="31"/>
      <c r="K30" s="34"/>
      <c r="L30" s="202"/>
      <c r="M30" s="31"/>
      <c r="N30" s="13"/>
      <c r="O30" s="13"/>
    </row>
    <row r="31" spans="2:15" ht="15.75" x14ac:dyDescent="0.25">
      <c r="B31" s="171" t="s">
        <v>39</v>
      </c>
      <c r="C31" s="49" t="s">
        <v>198</v>
      </c>
      <c r="D31" s="515" t="s">
        <v>83</v>
      </c>
      <c r="E31" s="475"/>
      <c r="F31" s="156"/>
      <c r="G31" s="156"/>
      <c r="H31" s="312" t="s">
        <v>319</v>
      </c>
      <c r="I31" s="78" t="s">
        <v>41</v>
      </c>
      <c r="J31" s="31"/>
      <c r="K31" s="34"/>
      <c r="L31" s="202"/>
      <c r="M31" s="31"/>
      <c r="N31" s="13"/>
      <c r="O31" s="13"/>
    </row>
    <row r="32" spans="2:15" ht="15.75" x14ac:dyDescent="0.25">
      <c r="B32" s="48">
        <v>11</v>
      </c>
      <c r="C32" s="49" t="s">
        <v>49</v>
      </c>
      <c r="D32" s="515" t="s">
        <v>248</v>
      </c>
      <c r="E32" s="475"/>
      <c r="F32" s="156"/>
      <c r="G32" s="156"/>
      <c r="H32" s="312" t="s">
        <v>319</v>
      </c>
      <c r="I32" s="78" t="s">
        <v>42</v>
      </c>
      <c r="J32" s="31"/>
      <c r="K32" s="34"/>
      <c r="L32" s="202"/>
      <c r="M32" s="31"/>
      <c r="N32" s="13"/>
      <c r="O32" s="13"/>
    </row>
    <row r="33" spans="2:15" ht="15" customHeight="1" x14ac:dyDescent="0.2">
      <c r="B33" s="48">
        <v>107</v>
      </c>
      <c r="C33" s="49" t="s">
        <v>257</v>
      </c>
      <c r="D33" s="474" t="s">
        <v>256</v>
      </c>
      <c r="E33" s="475"/>
      <c r="F33" s="156"/>
      <c r="G33" s="156"/>
      <c r="H33" s="312" t="s">
        <v>319</v>
      </c>
      <c r="I33" s="78" t="s">
        <v>39</v>
      </c>
      <c r="J33" s="31"/>
      <c r="K33" s="31" t="s">
        <v>91</v>
      </c>
      <c r="L33" s="74"/>
      <c r="M33" s="31" t="s">
        <v>90</v>
      </c>
      <c r="N33" s="13"/>
      <c r="O33" s="13"/>
    </row>
    <row r="34" spans="2:15" x14ac:dyDescent="0.2">
      <c r="B34" s="48">
        <v>107</v>
      </c>
      <c r="C34" s="49" t="s">
        <v>50</v>
      </c>
      <c r="D34" s="515" t="s">
        <v>85</v>
      </c>
      <c r="E34" s="475"/>
      <c r="F34" s="156"/>
      <c r="G34" s="156"/>
      <c r="H34" s="312" t="s">
        <v>319</v>
      </c>
      <c r="I34" s="78" t="s">
        <v>44</v>
      </c>
      <c r="J34" s="31"/>
      <c r="K34" s="31" t="s">
        <v>268</v>
      </c>
      <c r="L34" s="31">
        <v>100</v>
      </c>
      <c r="M34" s="31" t="s">
        <v>152</v>
      </c>
      <c r="N34" s="13"/>
      <c r="O34" s="13"/>
    </row>
    <row r="35" spans="2:15" x14ac:dyDescent="0.2">
      <c r="B35" s="48">
        <v>107</v>
      </c>
      <c r="C35" s="49" t="s">
        <v>50</v>
      </c>
      <c r="D35" s="515" t="s">
        <v>86</v>
      </c>
      <c r="E35" s="475"/>
      <c r="F35" s="156"/>
      <c r="G35" s="156"/>
      <c r="H35" s="312" t="s">
        <v>319</v>
      </c>
      <c r="I35" s="78" t="s">
        <v>39</v>
      </c>
      <c r="J35" s="31"/>
      <c r="K35" s="31"/>
      <c r="L35" s="31"/>
      <c r="M35" s="31"/>
      <c r="N35" s="13"/>
      <c r="O35" s="13"/>
    </row>
    <row r="36" spans="2:15" x14ac:dyDescent="0.2">
      <c r="B36" s="51">
        <v>107</v>
      </c>
      <c r="C36" s="52" t="s">
        <v>50</v>
      </c>
      <c r="D36" s="516" t="s">
        <v>103</v>
      </c>
      <c r="E36" s="517"/>
      <c r="F36" s="157"/>
      <c r="G36" s="157"/>
      <c r="H36" s="313" t="s">
        <v>319</v>
      </c>
      <c r="I36" s="79" t="s">
        <v>39</v>
      </c>
      <c r="J36" s="31"/>
      <c r="K36" s="31" t="s">
        <v>91</v>
      </c>
      <c r="L36" s="74"/>
      <c r="M36" s="31" t="s">
        <v>90</v>
      </c>
      <c r="N36" s="13"/>
      <c r="O36" s="13"/>
    </row>
    <row r="37" spans="2:15" ht="15.75" x14ac:dyDescent="0.25">
      <c r="B37" s="80" t="s">
        <v>175</v>
      </c>
      <c r="C37" s="49" t="s">
        <v>28</v>
      </c>
      <c r="D37" s="515" t="s">
        <v>95</v>
      </c>
      <c r="E37" s="475"/>
      <c r="F37" s="156"/>
      <c r="G37" s="156"/>
      <c r="H37" s="312" t="s">
        <v>319</v>
      </c>
      <c r="I37" s="81" t="s">
        <v>45</v>
      </c>
      <c r="J37" s="31"/>
      <c r="K37" s="34"/>
      <c r="L37" s="95"/>
      <c r="M37" s="31"/>
      <c r="N37" s="13"/>
      <c r="O37" s="13"/>
    </row>
    <row r="38" spans="2:15" ht="15.75" x14ac:dyDescent="0.25">
      <c r="B38" s="80" t="s">
        <v>176</v>
      </c>
      <c r="C38" s="49" t="s">
        <v>98</v>
      </c>
      <c r="D38" s="515" t="s">
        <v>95</v>
      </c>
      <c r="E38" s="475"/>
      <c r="F38" s="156"/>
      <c r="G38" s="156"/>
      <c r="H38" s="312" t="s">
        <v>319</v>
      </c>
      <c r="I38" s="81" t="s">
        <v>105</v>
      </c>
      <c r="J38" s="31"/>
      <c r="K38" s="34"/>
      <c r="L38" s="95"/>
      <c r="M38" s="31"/>
      <c r="N38" s="13"/>
      <c r="O38" s="13"/>
    </row>
    <row r="39" spans="2:15" x14ac:dyDescent="0.2">
      <c r="B39" s="51">
        <v>19</v>
      </c>
      <c r="C39" s="52" t="s">
        <v>97</v>
      </c>
      <c r="D39" s="516" t="s">
        <v>197</v>
      </c>
      <c r="E39" s="517"/>
      <c r="F39" s="157"/>
      <c r="G39" s="157"/>
      <c r="H39" s="313" t="s">
        <v>319</v>
      </c>
      <c r="I39" s="103" t="s">
        <v>39</v>
      </c>
      <c r="J39" s="31"/>
      <c r="K39" s="31"/>
      <c r="L39" s="31"/>
      <c r="M39" s="31"/>
      <c r="N39" s="13"/>
      <c r="O39" s="13"/>
    </row>
    <row r="40" spans="2:15" ht="28.5" x14ac:dyDescent="0.2">
      <c r="B40" s="82" t="s">
        <v>77</v>
      </c>
      <c r="C40" s="518"/>
      <c r="D40" s="519"/>
      <c r="E40" s="520"/>
      <c r="F40" s="154"/>
      <c r="G40" s="154"/>
      <c r="H40" s="319" t="s">
        <v>319</v>
      </c>
      <c r="I40" s="105" t="s">
        <v>39</v>
      </c>
      <c r="J40" s="31"/>
      <c r="K40" s="31"/>
      <c r="L40" s="31"/>
      <c r="M40" s="31"/>
      <c r="N40" s="13"/>
      <c r="O40" s="13"/>
    </row>
    <row r="41" spans="2:15" ht="29.25" thickBot="1" x14ac:dyDescent="0.25">
      <c r="B41" s="106" t="s">
        <v>77</v>
      </c>
      <c r="C41" s="514"/>
      <c r="D41" s="514"/>
      <c r="E41" s="514"/>
      <c r="F41" s="158"/>
      <c r="G41" s="158"/>
      <c r="H41" s="321" t="s">
        <v>319</v>
      </c>
      <c r="I41" s="107" t="s">
        <v>39</v>
      </c>
      <c r="J41" s="31"/>
      <c r="K41" s="31"/>
      <c r="L41" s="31"/>
      <c r="M41" s="31"/>
      <c r="N41" s="13"/>
      <c r="O41" s="13"/>
    </row>
    <row r="42" spans="2:15" ht="15.75" x14ac:dyDescent="0.25">
      <c r="B42" s="246"/>
      <c r="C42" s="34"/>
      <c r="D42" s="523"/>
      <c r="E42" s="523"/>
      <c r="F42" s="245"/>
      <c r="G42" s="245"/>
      <c r="H42" s="34"/>
      <c r="I42" s="247"/>
      <c r="J42" s="34"/>
      <c r="K42" s="34"/>
      <c r="L42" s="202"/>
      <c r="M42" s="34"/>
      <c r="N42" s="22"/>
    </row>
    <row r="43" spans="2:15" x14ac:dyDescent="0.2">
      <c r="B43" s="34"/>
      <c r="C43" s="34"/>
      <c r="D43" s="523"/>
      <c r="E43" s="523"/>
      <c r="F43" s="245"/>
      <c r="G43" s="245"/>
      <c r="H43" s="34"/>
      <c r="I43" s="247"/>
      <c r="J43" s="34"/>
      <c r="K43" s="34"/>
      <c r="L43" s="34"/>
      <c r="M43" s="34"/>
      <c r="N43" s="22"/>
    </row>
    <row r="44" spans="2:15" ht="15.75" thickBot="1" x14ac:dyDescent="0.25">
      <c r="B44" s="67"/>
      <c r="C44" s="68"/>
      <c r="D44" s="68"/>
      <c r="E44" s="68"/>
      <c r="F44" s="69"/>
      <c r="G44" s="69"/>
      <c r="H44" s="65"/>
      <c r="I44" s="66"/>
    </row>
    <row r="45" spans="2:15" ht="39" customHeight="1" thickBot="1" x14ac:dyDescent="0.35">
      <c r="B45" s="489" t="s">
        <v>153</v>
      </c>
      <c r="C45" s="490"/>
      <c r="D45" s="19"/>
      <c r="E45" s="19"/>
    </row>
    <row r="46" spans="2:15" ht="17.25" thickBot="1" x14ac:dyDescent="0.3">
      <c r="B46" s="24" t="s">
        <v>47</v>
      </c>
      <c r="C46" s="42" t="s">
        <v>65</v>
      </c>
      <c r="D46" s="93"/>
      <c r="E46" s="93"/>
      <c r="G46" s="15" t="s">
        <v>68</v>
      </c>
      <c r="H46" s="16" t="s">
        <v>69</v>
      </c>
      <c r="I46" s="149" t="s">
        <v>151</v>
      </c>
      <c r="J46" s="16" t="s">
        <v>70</v>
      </c>
      <c r="K46" s="17" t="s">
        <v>71</v>
      </c>
    </row>
    <row r="47" spans="2:15" ht="17.25" thickTop="1" thickBot="1" x14ac:dyDescent="0.3">
      <c r="B47" s="27">
        <v>1</v>
      </c>
      <c r="C47" s="175">
        <v>1.53</v>
      </c>
      <c r="D47" s="34"/>
      <c r="E47" s="34"/>
      <c r="G47" s="102">
        <f>MIN(C47:C65)</f>
        <v>1.5</v>
      </c>
      <c r="H47" s="91">
        <f>MAX(C47:C65)</f>
        <v>1.53</v>
      </c>
      <c r="I47" s="150">
        <f>AVERAGE(C47:C65)</f>
        <v>1.513157894736842</v>
      </c>
      <c r="J47" s="150">
        <f>H47-G47</f>
        <v>3.0000000000000027E-2</v>
      </c>
      <c r="K47" s="92">
        <f>_xlfn.STDEV.P(C47:C65)</f>
        <v>9.761703679469198E-3</v>
      </c>
    </row>
    <row r="48" spans="2:15" ht="15.75" x14ac:dyDescent="0.25">
      <c r="B48" s="28">
        <v>2</v>
      </c>
      <c r="C48" s="176">
        <v>1.52</v>
      </c>
      <c r="D48" s="34"/>
      <c r="E48" s="34"/>
      <c r="F48" s="34" t="s">
        <v>454</v>
      </c>
      <c r="G48" s="431">
        <f>I47-0.025</f>
        <v>1.4881578947368421</v>
      </c>
      <c r="H48" s="431">
        <f>I47+0.025</f>
        <v>1.5381578947368419</v>
      </c>
      <c r="I48" s="432"/>
      <c r="J48" s="432"/>
      <c r="K48" s="433">
        <v>30</v>
      </c>
      <c r="L48" s="95"/>
    </row>
    <row r="49" spans="2:12" ht="15.75" x14ac:dyDescent="0.25">
      <c r="B49" s="28">
        <v>3</v>
      </c>
      <c r="C49" s="176">
        <v>1.51</v>
      </c>
      <c r="D49" s="34"/>
      <c r="E49" s="34"/>
      <c r="F49" s="31"/>
      <c r="G49" s="34"/>
      <c r="H49" s="95"/>
      <c r="I49" s="95"/>
      <c r="J49" s="95"/>
      <c r="K49" s="95"/>
      <c r="L49" s="95"/>
    </row>
    <row r="50" spans="2:12" x14ac:dyDescent="0.2">
      <c r="B50" s="28">
        <v>4</v>
      </c>
      <c r="C50" s="176">
        <v>1.52</v>
      </c>
      <c r="D50" s="34"/>
      <c r="E50" s="34"/>
      <c r="F50" s="31"/>
      <c r="G50" s="31"/>
      <c r="H50" s="31"/>
      <c r="I50" s="31"/>
      <c r="J50" s="31"/>
    </row>
    <row r="51" spans="2:12" x14ac:dyDescent="0.2">
      <c r="B51" s="183">
        <v>5</v>
      </c>
      <c r="C51" s="184">
        <v>1.52</v>
      </c>
      <c r="D51" s="34"/>
      <c r="E51" s="34"/>
      <c r="F51" s="31"/>
      <c r="G51" s="31"/>
      <c r="H51" s="31"/>
      <c r="I51" s="31"/>
      <c r="J51" s="31"/>
    </row>
    <row r="52" spans="2:12" x14ac:dyDescent="0.2">
      <c r="B52" s="90">
        <v>6</v>
      </c>
      <c r="C52" s="182">
        <v>1.5049999999999999</v>
      </c>
      <c r="D52" s="34"/>
      <c r="E52" s="34"/>
      <c r="F52" s="31"/>
      <c r="G52" s="31"/>
      <c r="H52" s="31"/>
      <c r="I52" s="31"/>
      <c r="J52" s="31"/>
    </row>
    <row r="53" spans="2:12" x14ac:dyDescent="0.2">
      <c r="B53" s="28">
        <v>7</v>
      </c>
      <c r="C53" s="176">
        <v>1.5</v>
      </c>
      <c r="D53" s="34"/>
      <c r="E53" s="34"/>
      <c r="F53" s="31"/>
      <c r="G53" s="31"/>
      <c r="H53" s="31"/>
      <c r="I53" s="31"/>
      <c r="J53" s="31"/>
    </row>
    <row r="54" spans="2:12" x14ac:dyDescent="0.2">
      <c r="B54" s="28">
        <v>8</v>
      </c>
      <c r="C54" s="176">
        <v>1.5049999999999999</v>
      </c>
      <c r="D54" s="34"/>
      <c r="E54" s="34"/>
      <c r="F54" s="31"/>
      <c r="G54" s="31"/>
      <c r="H54" s="31"/>
      <c r="I54" s="31"/>
      <c r="J54" s="31"/>
    </row>
    <row r="55" spans="2:12" x14ac:dyDescent="0.2">
      <c r="B55" s="28">
        <v>9</v>
      </c>
      <c r="C55" s="176">
        <v>1.5</v>
      </c>
      <c r="D55" s="34"/>
      <c r="E55" s="34"/>
      <c r="F55" s="31"/>
      <c r="G55" s="31"/>
      <c r="H55" s="31"/>
      <c r="I55" s="31"/>
      <c r="J55" s="31"/>
    </row>
    <row r="56" spans="2:12" x14ac:dyDescent="0.2">
      <c r="B56" s="183">
        <v>10</v>
      </c>
      <c r="C56" s="184">
        <v>1.5149999999999999</v>
      </c>
      <c r="D56" s="34"/>
      <c r="E56" s="34"/>
      <c r="F56" s="31"/>
      <c r="G56" s="31"/>
      <c r="H56" s="31"/>
      <c r="I56" s="31"/>
      <c r="J56" s="31"/>
    </row>
    <row r="57" spans="2:12" x14ac:dyDescent="0.2">
      <c r="B57" s="90">
        <v>11</v>
      </c>
      <c r="C57" s="182">
        <v>1.53</v>
      </c>
      <c r="D57" s="34"/>
      <c r="E57" s="34"/>
      <c r="F57" s="31"/>
      <c r="G57" s="31"/>
      <c r="H57" s="31"/>
      <c r="I57" s="31"/>
      <c r="J57" s="31"/>
    </row>
    <row r="58" spans="2:12" x14ac:dyDescent="0.2">
      <c r="B58" s="28">
        <v>12</v>
      </c>
      <c r="C58" s="176">
        <v>1.52</v>
      </c>
      <c r="D58" s="34"/>
      <c r="E58" s="34"/>
      <c r="F58" s="31"/>
      <c r="G58" s="31"/>
      <c r="H58" s="31"/>
      <c r="I58" s="31"/>
      <c r="J58" s="31"/>
    </row>
    <row r="59" spans="2:12" x14ac:dyDescent="0.2">
      <c r="B59" s="28">
        <v>13</v>
      </c>
      <c r="C59" s="176">
        <v>1.51</v>
      </c>
      <c r="D59" s="34"/>
      <c r="E59" s="34"/>
      <c r="F59" s="31"/>
      <c r="G59" s="31"/>
      <c r="H59" s="31"/>
      <c r="I59" s="31"/>
      <c r="J59" s="31"/>
    </row>
    <row r="60" spans="2:12" x14ac:dyDescent="0.2">
      <c r="B60" s="183">
        <v>14</v>
      </c>
      <c r="C60" s="184">
        <v>1.5149999999999999</v>
      </c>
      <c r="D60" s="34"/>
      <c r="E60" s="34"/>
      <c r="F60" s="31"/>
      <c r="G60" s="31"/>
      <c r="H60" s="31"/>
      <c r="I60" s="31"/>
      <c r="J60" s="31"/>
    </row>
    <row r="61" spans="2:12" x14ac:dyDescent="0.2">
      <c r="B61" s="90">
        <v>15</v>
      </c>
      <c r="C61" s="182">
        <v>1.53</v>
      </c>
      <c r="D61" s="34"/>
      <c r="E61" s="34"/>
      <c r="F61" s="31"/>
      <c r="G61" s="31"/>
      <c r="H61" s="31"/>
      <c r="I61" s="31"/>
      <c r="J61" s="31"/>
    </row>
    <row r="62" spans="2:12" x14ac:dyDescent="0.2">
      <c r="B62" s="28">
        <v>16</v>
      </c>
      <c r="C62" s="176">
        <v>1.5049999999999999</v>
      </c>
      <c r="D62" s="34"/>
      <c r="E62" s="34"/>
      <c r="F62" s="31"/>
      <c r="G62" s="31"/>
      <c r="H62" s="31"/>
      <c r="I62" s="31"/>
      <c r="J62" s="31"/>
    </row>
    <row r="63" spans="2:12" x14ac:dyDescent="0.2">
      <c r="B63" s="28">
        <v>17</v>
      </c>
      <c r="C63" s="176">
        <v>1.5049999999999999</v>
      </c>
      <c r="D63" s="34"/>
      <c r="E63" s="34"/>
      <c r="F63" s="31"/>
      <c r="G63" s="31"/>
      <c r="H63" s="31"/>
      <c r="I63" s="31"/>
      <c r="J63" s="31"/>
    </row>
    <row r="64" spans="2:12" x14ac:dyDescent="0.2">
      <c r="B64" s="28">
        <v>18</v>
      </c>
      <c r="C64" s="176">
        <v>1.5049999999999999</v>
      </c>
      <c r="D64" s="34"/>
      <c r="E64" s="34"/>
      <c r="F64" s="31"/>
      <c r="G64" s="31"/>
      <c r="H64" s="31"/>
      <c r="I64" s="31"/>
      <c r="J64" s="31"/>
    </row>
    <row r="65" spans="2:14" ht="15.75" thickBot="1" x14ac:dyDescent="0.25">
      <c r="B65" s="29">
        <v>19</v>
      </c>
      <c r="C65" s="177">
        <v>1.5049999999999999</v>
      </c>
      <c r="D65" s="34"/>
      <c r="E65" s="34"/>
      <c r="F65" s="31"/>
      <c r="G65" s="31"/>
      <c r="H65" s="31"/>
      <c r="I65" s="31"/>
      <c r="J65" s="31"/>
    </row>
    <row r="66" spans="2:14" x14ac:dyDescent="0.2">
      <c r="B66" s="30"/>
      <c r="C66" s="178"/>
      <c r="D66" s="34"/>
      <c r="E66" s="34"/>
      <c r="F66" s="31"/>
      <c r="G66" s="31"/>
      <c r="H66" s="31"/>
      <c r="I66" s="31"/>
      <c r="J66" s="31"/>
    </row>
    <row r="67" spans="2:14" ht="15.75" thickBot="1" x14ac:dyDescent="0.25">
      <c r="B67" s="30"/>
      <c r="C67" s="178"/>
      <c r="D67" s="34"/>
      <c r="E67" s="34"/>
      <c r="F67" s="31"/>
      <c r="G67" s="31"/>
      <c r="H67" s="31"/>
      <c r="I67" s="31"/>
      <c r="J67" s="31"/>
    </row>
    <row r="68" spans="2:14" ht="20.25" thickBot="1" x14ac:dyDescent="0.35">
      <c r="B68" s="485" t="s">
        <v>325</v>
      </c>
      <c r="C68" s="486"/>
      <c r="D68" s="487"/>
      <c r="E68" s="223"/>
      <c r="F68" s="173"/>
      <c r="G68" s="31"/>
      <c r="H68" s="31"/>
      <c r="I68" s="31"/>
      <c r="J68" s="31"/>
    </row>
    <row r="69" spans="2:14" ht="17.25" thickBot="1" x14ac:dyDescent="0.3">
      <c r="B69" s="224" t="s">
        <v>47</v>
      </c>
      <c r="C69" s="225" t="s">
        <v>318</v>
      </c>
      <c r="D69" s="226" t="s">
        <v>202</v>
      </c>
      <c r="F69" s="173"/>
      <c r="G69" s="58" t="s">
        <v>35</v>
      </c>
      <c r="H69" s="41" t="s">
        <v>68</v>
      </c>
      <c r="I69" s="41" t="s">
        <v>69</v>
      </c>
      <c r="J69" s="149" t="s">
        <v>151</v>
      </c>
      <c r="K69" s="41" t="s">
        <v>70</v>
      </c>
      <c r="L69" s="17" t="s">
        <v>71</v>
      </c>
      <c r="M69" s="14" t="s">
        <v>461</v>
      </c>
      <c r="N69" s="14" t="s">
        <v>456</v>
      </c>
    </row>
    <row r="70" spans="2:14" ht="17.25" thickTop="1" thickBot="1" x14ac:dyDescent="0.3">
      <c r="B70" s="220">
        <v>1</v>
      </c>
      <c r="C70" s="179">
        <v>3.0049999999999999</v>
      </c>
      <c r="D70" s="227">
        <f t="shared" ref="D70:D88" si="0">C47+D221</f>
        <v>3.0049999999999999</v>
      </c>
      <c r="F70" s="173"/>
      <c r="G70" s="55" t="s">
        <v>319</v>
      </c>
      <c r="H70" s="233">
        <f>MIN(C70:C88)</f>
        <v>2.96</v>
      </c>
      <c r="I70" s="233">
        <f>MAX(C70:C88)</f>
        <v>3.02</v>
      </c>
      <c r="J70" s="233">
        <f>AVERAGE(C70:C88)</f>
        <v>2.9973684210526317</v>
      </c>
      <c r="K70" s="233">
        <f>I70-H70</f>
        <v>6.0000000000000053E-2</v>
      </c>
      <c r="L70" s="88">
        <f>_xlfn.STDEV.P(C70:C88)</f>
        <v>2.0155214883017435E-2</v>
      </c>
      <c r="M70" s="14" t="s">
        <v>457</v>
      </c>
    </row>
    <row r="71" spans="2:14" ht="15.75" x14ac:dyDescent="0.25">
      <c r="B71" s="220">
        <v>2</v>
      </c>
      <c r="C71" s="179">
        <v>3.02</v>
      </c>
      <c r="D71" s="227">
        <f t="shared" si="0"/>
        <v>3</v>
      </c>
      <c r="F71" s="173"/>
      <c r="G71" s="34" t="s">
        <v>454</v>
      </c>
      <c r="H71" s="431">
        <f>J70-0.04</f>
        <v>2.9573684210526316</v>
      </c>
      <c r="I71" s="431">
        <f>J70+0.04</f>
        <v>3.0373684210526317</v>
      </c>
      <c r="J71" s="432"/>
      <c r="K71" s="432"/>
      <c r="L71" s="433">
        <v>30</v>
      </c>
    </row>
    <row r="72" spans="2:14" ht="15.75" x14ac:dyDescent="0.25">
      <c r="B72" s="220">
        <v>3</v>
      </c>
      <c r="C72" s="179">
        <v>3.0150000000000001</v>
      </c>
      <c r="D72" s="227">
        <f t="shared" si="0"/>
        <v>2.99</v>
      </c>
      <c r="F72" s="173"/>
      <c r="G72" s="31"/>
      <c r="H72" s="31"/>
      <c r="I72" s="31"/>
      <c r="J72" s="31"/>
    </row>
    <row r="73" spans="2:14" ht="15.75" x14ac:dyDescent="0.25">
      <c r="B73" s="220">
        <v>4</v>
      </c>
      <c r="C73" s="179">
        <v>3.0049999999999999</v>
      </c>
      <c r="D73" s="227">
        <f t="shared" si="0"/>
        <v>3</v>
      </c>
      <c r="F73" s="173"/>
      <c r="G73" s="31"/>
      <c r="H73" s="31"/>
      <c r="I73" s="31"/>
      <c r="J73" s="31"/>
    </row>
    <row r="74" spans="2:14" ht="15.75" x14ac:dyDescent="0.25">
      <c r="B74" s="221">
        <v>5</v>
      </c>
      <c r="C74" s="181">
        <v>3.01</v>
      </c>
      <c r="D74" s="228">
        <f t="shared" si="0"/>
        <v>2.99</v>
      </c>
      <c r="F74" s="173"/>
      <c r="G74" s="31"/>
      <c r="H74" s="31"/>
      <c r="I74" s="31"/>
      <c r="J74" s="31"/>
    </row>
    <row r="75" spans="2:14" ht="15.75" x14ac:dyDescent="0.25">
      <c r="B75" s="220">
        <v>6</v>
      </c>
      <c r="C75" s="179">
        <v>3.01</v>
      </c>
      <c r="D75" s="227">
        <f t="shared" si="0"/>
        <v>2.98</v>
      </c>
      <c r="F75" s="173"/>
      <c r="G75" s="31"/>
      <c r="H75" s="31"/>
      <c r="I75" s="31"/>
      <c r="J75" s="31"/>
    </row>
    <row r="76" spans="2:14" ht="15.75" x14ac:dyDescent="0.25">
      <c r="B76" s="220">
        <v>7</v>
      </c>
      <c r="C76" s="179">
        <v>2.9750000000000001</v>
      </c>
      <c r="D76" s="227">
        <f t="shared" si="0"/>
        <v>2.96</v>
      </c>
      <c r="F76" s="173"/>
      <c r="G76" s="31"/>
      <c r="H76" s="31"/>
      <c r="I76" s="31"/>
      <c r="J76" s="31"/>
    </row>
    <row r="77" spans="2:14" ht="15.75" x14ac:dyDescent="0.25">
      <c r="B77" s="220">
        <v>8</v>
      </c>
      <c r="C77" s="179">
        <v>2.96</v>
      </c>
      <c r="D77" s="227">
        <f t="shared" si="0"/>
        <v>2.9649999999999999</v>
      </c>
      <c r="F77" s="173"/>
      <c r="G77" s="31"/>
      <c r="H77" s="31"/>
      <c r="I77" s="31"/>
      <c r="J77" s="31"/>
    </row>
    <row r="78" spans="2:14" ht="15.75" x14ac:dyDescent="0.25">
      <c r="B78" s="220">
        <v>9</v>
      </c>
      <c r="C78" s="179">
        <v>2.96</v>
      </c>
      <c r="D78" s="227">
        <f t="shared" si="0"/>
        <v>2.9649999999999999</v>
      </c>
      <c r="F78" s="173"/>
      <c r="G78" s="31"/>
      <c r="H78" s="31"/>
      <c r="I78" s="31"/>
      <c r="J78" s="31"/>
    </row>
    <row r="79" spans="2:14" ht="15.75" x14ac:dyDescent="0.25">
      <c r="B79" s="221">
        <v>10</v>
      </c>
      <c r="C79" s="181">
        <v>3.01</v>
      </c>
      <c r="D79" s="228">
        <f t="shared" si="0"/>
        <v>2.99</v>
      </c>
      <c r="F79" s="173"/>
      <c r="G79" s="31"/>
      <c r="H79" s="31"/>
      <c r="I79" s="31"/>
      <c r="J79" s="31"/>
    </row>
    <row r="80" spans="2:14" ht="15.75" x14ac:dyDescent="0.25">
      <c r="B80" s="220">
        <v>11</v>
      </c>
      <c r="C80" s="179">
        <v>3.0049999999999999</v>
      </c>
      <c r="D80" s="227">
        <f t="shared" si="0"/>
        <v>3.01</v>
      </c>
      <c r="F80" s="173"/>
      <c r="G80" s="31"/>
      <c r="H80" s="31"/>
      <c r="I80" s="31"/>
      <c r="J80" s="31"/>
    </row>
    <row r="81" spans="2:22" ht="15.75" x14ac:dyDescent="0.25">
      <c r="B81" s="220">
        <v>12</v>
      </c>
      <c r="C81" s="179">
        <v>3.01</v>
      </c>
      <c r="D81" s="227">
        <f t="shared" si="0"/>
        <v>3</v>
      </c>
      <c r="F81" s="173"/>
      <c r="G81" s="31"/>
      <c r="H81" s="31"/>
      <c r="I81" s="31"/>
      <c r="J81" s="31"/>
    </row>
    <row r="82" spans="2:22" ht="15.75" x14ac:dyDescent="0.25">
      <c r="B82" s="220">
        <v>13</v>
      </c>
      <c r="C82" s="179">
        <v>3.01</v>
      </c>
      <c r="D82" s="227">
        <f t="shared" si="0"/>
        <v>2.99</v>
      </c>
      <c r="F82" s="173"/>
      <c r="G82" s="31"/>
      <c r="H82" s="31"/>
      <c r="I82" s="31"/>
      <c r="J82" s="31"/>
    </row>
    <row r="83" spans="2:22" ht="15.75" x14ac:dyDescent="0.25">
      <c r="B83" s="221">
        <v>14</v>
      </c>
      <c r="C83" s="181">
        <v>3.01</v>
      </c>
      <c r="D83" s="228">
        <f t="shared" si="0"/>
        <v>2.9950000000000001</v>
      </c>
      <c r="F83" s="173"/>
      <c r="G83" s="31"/>
      <c r="H83" s="31"/>
      <c r="I83" s="31"/>
      <c r="J83" s="31"/>
    </row>
    <row r="84" spans="2:22" ht="15.75" x14ac:dyDescent="0.25">
      <c r="B84" s="220">
        <v>15</v>
      </c>
      <c r="C84" s="179">
        <v>3</v>
      </c>
      <c r="D84" s="227">
        <f t="shared" si="0"/>
        <v>3.0049999999999999</v>
      </c>
      <c r="F84" s="173"/>
      <c r="G84" s="31"/>
      <c r="H84" s="31"/>
      <c r="I84" s="31"/>
      <c r="J84" s="31"/>
    </row>
    <row r="85" spans="2:22" ht="15.75" x14ac:dyDescent="0.25">
      <c r="B85" s="220">
        <v>16</v>
      </c>
      <c r="C85" s="179">
        <v>3</v>
      </c>
      <c r="D85" s="227">
        <f t="shared" si="0"/>
        <v>2.9699999999999998</v>
      </c>
      <c r="F85" s="173"/>
      <c r="G85" s="31"/>
      <c r="H85" s="31"/>
      <c r="I85" s="31"/>
      <c r="J85" s="31"/>
    </row>
    <row r="86" spans="2:22" ht="15.95" customHeight="1" x14ac:dyDescent="0.25">
      <c r="B86" s="220">
        <v>17</v>
      </c>
      <c r="C86" s="179">
        <v>2.97</v>
      </c>
      <c r="D86" s="227">
        <f t="shared" si="0"/>
        <v>2.9649999999999999</v>
      </c>
      <c r="F86" s="173"/>
      <c r="G86" s="31"/>
      <c r="H86" s="31"/>
      <c r="I86" s="31"/>
      <c r="J86" s="31"/>
    </row>
    <row r="87" spans="2:22" ht="15.95" customHeight="1" x14ac:dyDescent="0.25">
      <c r="B87" s="220">
        <v>18</v>
      </c>
      <c r="C87" s="179">
        <v>2.96</v>
      </c>
      <c r="D87" s="227">
        <f t="shared" si="0"/>
        <v>2.9649999999999999</v>
      </c>
      <c r="F87" s="173"/>
      <c r="G87" s="31"/>
      <c r="H87" s="31"/>
      <c r="I87" s="31"/>
      <c r="J87" s="31"/>
    </row>
    <row r="88" spans="2:22" ht="15.95" customHeight="1" thickBot="1" x14ac:dyDescent="0.3">
      <c r="B88" s="222">
        <v>19</v>
      </c>
      <c r="C88" s="180">
        <v>3.0150000000000001</v>
      </c>
      <c r="D88" s="229">
        <f t="shared" si="0"/>
        <v>2.9649999999999999</v>
      </c>
      <c r="F88" s="173"/>
      <c r="G88" s="31"/>
      <c r="H88" s="31"/>
      <c r="I88" s="31"/>
      <c r="J88" s="31"/>
    </row>
    <row r="89" spans="2:22" ht="15.95" customHeight="1" x14ac:dyDescent="0.2">
      <c r="B89" s="34"/>
      <c r="C89" s="172"/>
      <c r="D89" s="34"/>
      <c r="E89" s="34"/>
      <c r="F89" s="173"/>
      <c r="G89" s="31"/>
      <c r="H89" s="31"/>
      <c r="I89" s="31"/>
      <c r="J89" s="31"/>
    </row>
    <row r="90" spans="2:22" ht="15.75" thickBot="1" x14ac:dyDescent="0.25">
      <c r="B90" s="174"/>
      <c r="C90" s="174"/>
      <c r="D90" s="174"/>
      <c r="E90" s="174"/>
      <c r="F90" s="174"/>
    </row>
    <row r="91" spans="2:22" ht="20.100000000000001" customHeight="1" thickBot="1" x14ac:dyDescent="0.35">
      <c r="B91" s="495" t="s">
        <v>250</v>
      </c>
      <c r="C91" s="495"/>
      <c r="D91" s="495"/>
      <c r="E91" s="495"/>
      <c r="F91" s="20"/>
      <c r="G91" s="20"/>
      <c r="H91" s="20"/>
      <c r="I91" s="64"/>
      <c r="L91" s="480" t="s">
        <v>326</v>
      </c>
      <c r="M91" s="481"/>
      <c r="N91" s="481"/>
      <c r="O91" s="481"/>
      <c r="P91" s="481"/>
      <c r="Q91" s="482"/>
      <c r="R91" s="239"/>
      <c r="S91" s="239"/>
      <c r="T91" s="239"/>
      <c r="U91" s="239"/>
      <c r="V91" s="239"/>
    </row>
    <row r="92" spans="2:22" s="89" customFormat="1" ht="17.25" thickBot="1" x14ac:dyDescent="0.3">
      <c r="B92" s="15" t="s">
        <v>68</v>
      </c>
      <c r="C92" s="16" t="s">
        <v>69</v>
      </c>
      <c r="D92" s="149" t="s">
        <v>151</v>
      </c>
      <c r="E92" s="16" t="s">
        <v>70</v>
      </c>
      <c r="F92" s="17" t="s">
        <v>71</v>
      </c>
      <c r="G92" s="20"/>
      <c r="H92" s="20"/>
      <c r="I92" s="64"/>
      <c r="J92" s="14"/>
      <c r="K92" s="14"/>
      <c r="L92" s="483" t="s">
        <v>114</v>
      </c>
      <c r="M92" s="477" t="s">
        <v>156</v>
      </c>
      <c r="N92" s="478"/>
      <c r="O92" s="478"/>
      <c r="P92" s="478"/>
      <c r="Q92" s="479"/>
      <c r="R92" s="23"/>
      <c r="S92" s="23"/>
      <c r="T92" s="23"/>
      <c r="U92" s="23"/>
      <c r="V92" s="23"/>
    </row>
    <row r="93" spans="2:22" s="31" customFormat="1" ht="15.95" customHeight="1" thickTop="1" thickBot="1" x14ac:dyDescent="0.3">
      <c r="B93" s="125">
        <f>MIN(M94:Q108)</f>
        <v>50</v>
      </c>
      <c r="C93" s="126">
        <f>MAX(M94:Q108)</f>
        <v>50</v>
      </c>
      <c r="D93" s="151">
        <f>AVERAGE(M94:Q108)</f>
        <v>50</v>
      </c>
      <c r="E93" s="126">
        <f>C93-B93</f>
        <v>0</v>
      </c>
      <c r="F93" s="92">
        <f>_xlfn.STDEV.P(M94:Q108)</f>
        <v>0</v>
      </c>
      <c r="G93" s="20"/>
      <c r="H93" s="20"/>
      <c r="I93" s="64"/>
      <c r="J93" s="14"/>
      <c r="K93" s="14"/>
      <c r="L93" s="484"/>
      <c r="M93" s="127">
        <v>1</v>
      </c>
      <c r="N93" s="127">
        <v>2</v>
      </c>
      <c r="O93" s="127">
        <v>3</v>
      </c>
      <c r="P93" s="127">
        <v>4</v>
      </c>
      <c r="Q93" s="128">
        <v>5</v>
      </c>
      <c r="R93" s="236"/>
      <c r="S93" s="236"/>
      <c r="T93" s="236"/>
      <c r="U93" s="236"/>
      <c r="V93" s="236"/>
    </row>
    <row r="94" spans="2:22" s="31" customFormat="1" ht="15.95" customHeight="1" x14ac:dyDescent="0.2">
      <c r="B94" s="20"/>
      <c r="C94" s="20"/>
      <c r="D94" s="124"/>
      <c r="E94" s="124"/>
      <c r="F94" s="20"/>
      <c r="G94" s="20"/>
      <c r="H94" s="20"/>
      <c r="I94" s="64"/>
      <c r="J94" s="14"/>
      <c r="K94" s="14"/>
      <c r="L94" s="129">
        <v>1</v>
      </c>
      <c r="M94" s="130">
        <v>50</v>
      </c>
      <c r="N94" s="130">
        <v>50</v>
      </c>
      <c r="O94" s="130">
        <v>50</v>
      </c>
      <c r="P94" s="130">
        <v>50</v>
      </c>
      <c r="Q94" s="131">
        <v>50</v>
      </c>
      <c r="R94" s="235"/>
      <c r="S94" s="235"/>
      <c r="T94" s="235"/>
      <c r="U94" s="235"/>
      <c r="V94" s="235"/>
    </row>
    <row r="95" spans="2:22" s="31" customFormat="1" ht="15.95" customHeight="1" x14ac:dyDescent="0.2">
      <c r="B95" s="20"/>
      <c r="C95" s="20"/>
      <c r="D95" s="124"/>
      <c r="E95" s="124"/>
      <c r="F95" s="20"/>
      <c r="G95" s="20"/>
      <c r="H95" s="20"/>
      <c r="I95" s="64"/>
      <c r="J95" s="14"/>
      <c r="K95" s="14"/>
      <c r="L95" s="129">
        <v>2</v>
      </c>
      <c r="M95" s="130">
        <v>50</v>
      </c>
      <c r="N95" s="130">
        <v>50</v>
      </c>
      <c r="O95" s="130">
        <v>50</v>
      </c>
      <c r="P95" s="130">
        <v>50</v>
      </c>
      <c r="Q95" s="131">
        <v>50</v>
      </c>
      <c r="R95" s="235"/>
      <c r="S95" s="235"/>
      <c r="T95" s="235"/>
      <c r="U95" s="235"/>
      <c r="V95" s="235"/>
    </row>
    <row r="96" spans="2:22" s="31" customFormat="1" ht="15.95" customHeight="1" x14ac:dyDescent="0.2">
      <c r="B96" s="20"/>
      <c r="C96" s="20"/>
      <c r="D96" s="124"/>
      <c r="E96" s="124"/>
      <c r="F96" s="20"/>
      <c r="G96" s="20"/>
      <c r="H96" s="20"/>
      <c r="I96" s="64"/>
      <c r="J96" s="14"/>
      <c r="K96" s="14"/>
      <c r="L96" s="129">
        <v>3</v>
      </c>
      <c r="M96" s="130">
        <v>50</v>
      </c>
      <c r="N96" s="130">
        <v>50</v>
      </c>
      <c r="O96" s="130">
        <v>50</v>
      </c>
      <c r="P96" s="130">
        <v>50</v>
      </c>
      <c r="Q96" s="131">
        <v>50</v>
      </c>
      <c r="R96" s="235"/>
      <c r="S96" s="235"/>
      <c r="T96" s="235"/>
      <c r="U96" s="235"/>
      <c r="V96" s="235"/>
    </row>
    <row r="97" spans="2:22" s="31" customFormat="1" ht="15.95" customHeight="1" x14ac:dyDescent="0.2">
      <c r="B97" s="20"/>
      <c r="C97" s="20"/>
      <c r="D97" s="124"/>
      <c r="E97" s="124"/>
      <c r="F97" s="20"/>
      <c r="G97" s="20"/>
      <c r="H97" s="20"/>
      <c r="I97" s="64"/>
      <c r="J97" s="14"/>
      <c r="K97" s="14"/>
      <c r="L97" s="129">
        <v>4</v>
      </c>
      <c r="M97" s="132">
        <v>50</v>
      </c>
      <c r="N97" s="132">
        <v>50</v>
      </c>
      <c r="O97" s="132">
        <v>50</v>
      </c>
      <c r="P97" s="132">
        <v>50</v>
      </c>
      <c r="Q97" s="133">
        <v>50</v>
      </c>
      <c r="R97" s="235"/>
      <c r="S97" s="235"/>
      <c r="T97" s="235"/>
      <c r="U97" s="235"/>
      <c r="V97" s="235"/>
    </row>
    <row r="98" spans="2:22" s="31" customFormat="1" ht="15.95" customHeight="1" x14ac:dyDescent="0.2">
      <c r="B98" s="20"/>
      <c r="C98" s="20"/>
      <c r="D98" s="124"/>
      <c r="E98" s="124"/>
      <c r="F98" s="20"/>
      <c r="G98" s="20"/>
      <c r="H98" s="20"/>
      <c r="I98" s="64"/>
      <c r="J98" s="14"/>
      <c r="K98" s="14"/>
      <c r="L98" s="129">
        <v>5</v>
      </c>
      <c r="M98" s="132">
        <v>50</v>
      </c>
      <c r="N98" s="132">
        <v>50</v>
      </c>
      <c r="O98" s="132">
        <v>50</v>
      </c>
      <c r="P98" s="132">
        <v>50</v>
      </c>
      <c r="Q98" s="133">
        <v>50</v>
      </c>
      <c r="R98" s="235"/>
      <c r="S98" s="235"/>
      <c r="T98" s="235"/>
      <c r="U98" s="235"/>
      <c r="V98" s="235"/>
    </row>
    <row r="99" spans="2:22" s="31" customFormat="1" ht="15.95" customHeight="1" x14ac:dyDescent="0.2">
      <c r="B99" s="20"/>
      <c r="C99" s="20"/>
      <c r="D99" s="124"/>
      <c r="E99" s="124"/>
      <c r="F99" s="20"/>
      <c r="G99" s="20"/>
      <c r="H99" s="20"/>
      <c r="I99" s="64"/>
      <c r="J99" s="14"/>
      <c r="K99" s="14"/>
      <c r="L99" s="129">
        <v>6</v>
      </c>
      <c r="M99" s="132">
        <v>50</v>
      </c>
      <c r="N99" s="132">
        <v>50</v>
      </c>
      <c r="O99" s="132">
        <v>50</v>
      </c>
      <c r="P99" s="132">
        <v>50</v>
      </c>
      <c r="Q99" s="133">
        <v>50</v>
      </c>
      <c r="R99" s="235"/>
      <c r="S99" s="235"/>
      <c r="T99" s="235"/>
      <c r="U99" s="235"/>
      <c r="V99" s="235"/>
    </row>
    <row r="100" spans="2:22" s="31" customFormat="1" ht="15.95" customHeight="1" x14ac:dyDescent="0.2">
      <c r="B100" s="20"/>
      <c r="C100" s="20"/>
      <c r="D100" s="124"/>
      <c r="E100" s="124"/>
      <c r="F100" s="20"/>
      <c r="G100" s="20"/>
      <c r="H100" s="20"/>
      <c r="I100" s="64"/>
      <c r="J100" s="14"/>
      <c r="K100" s="14"/>
      <c r="L100" s="129">
        <v>7</v>
      </c>
      <c r="M100" s="132">
        <v>50</v>
      </c>
      <c r="N100" s="132">
        <v>50</v>
      </c>
      <c r="O100" s="132">
        <v>50</v>
      </c>
      <c r="P100" s="132">
        <v>50</v>
      </c>
      <c r="Q100" s="133">
        <v>50</v>
      </c>
      <c r="R100" s="235"/>
      <c r="S100" s="235"/>
      <c r="T100" s="235"/>
      <c r="U100" s="235"/>
      <c r="V100" s="235"/>
    </row>
    <row r="101" spans="2:22" s="31" customFormat="1" ht="15.95" customHeight="1" x14ac:dyDescent="0.2">
      <c r="B101" s="20"/>
      <c r="C101" s="20"/>
      <c r="D101" s="124"/>
      <c r="E101" s="124"/>
      <c r="F101" s="20"/>
      <c r="G101" s="20"/>
      <c r="H101" s="20"/>
      <c r="I101" s="64"/>
      <c r="J101" s="14"/>
      <c r="K101" s="14"/>
      <c r="L101" s="129">
        <v>8</v>
      </c>
      <c r="M101" s="132">
        <v>50</v>
      </c>
      <c r="N101" s="132">
        <v>50</v>
      </c>
      <c r="O101" s="132">
        <v>50</v>
      </c>
      <c r="P101" s="132">
        <v>50</v>
      </c>
      <c r="Q101" s="133">
        <v>50</v>
      </c>
      <c r="R101" s="235"/>
      <c r="S101" s="235"/>
      <c r="T101" s="235"/>
      <c r="U101" s="235"/>
      <c r="V101" s="235"/>
    </row>
    <row r="102" spans="2:22" s="31" customFormat="1" ht="15.95" customHeight="1" x14ac:dyDescent="0.2">
      <c r="B102" s="20"/>
      <c r="C102" s="20"/>
      <c r="D102" s="124"/>
      <c r="E102" s="124"/>
      <c r="F102" s="20"/>
      <c r="G102" s="20"/>
      <c r="H102" s="20"/>
      <c r="I102" s="64"/>
      <c r="J102" s="14"/>
      <c r="K102" s="14"/>
      <c r="L102" s="129">
        <v>9</v>
      </c>
      <c r="M102" s="132">
        <v>50</v>
      </c>
      <c r="N102" s="132">
        <v>50</v>
      </c>
      <c r="O102" s="132">
        <v>50</v>
      </c>
      <c r="P102" s="132">
        <v>50</v>
      </c>
      <c r="Q102" s="133">
        <v>50</v>
      </c>
      <c r="R102" s="235"/>
      <c r="S102" s="235"/>
      <c r="T102" s="235"/>
      <c r="U102" s="235"/>
      <c r="V102" s="235"/>
    </row>
    <row r="103" spans="2:22" s="31" customFormat="1" ht="15.95" customHeight="1" x14ac:dyDescent="0.2">
      <c r="B103" s="20"/>
      <c r="C103" s="20"/>
      <c r="D103" s="124"/>
      <c r="E103" s="124"/>
      <c r="F103" s="20"/>
      <c r="G103" s="20"/>
      <c r="H103" s="20"/>
      <c r="I103" s="64"/>
      <c r="J103" s="14"/>
      <c r="K103" s="14"/>
      <c r="L103" s="129">
        <v>10</v>
      </c>
      <c r="M103" s="132">
        <v>50</v>
      </c>
      <c r="N103" s="132">
        <v>50</v>
      </c>
      <c r="O103" s="132">
        <v>50</v>
      </c>
      <c r="P103" s="132">
        <v>50</v>
      </c>
      <c r="Q103" s="133">
        <v>50</v>
      </c>
      <c r="R103" s="235"/>
      <c r="S103" s="235"/>
      <c r="T103" s="235"/>
      <c r="U103" s="235"/>
      <c r="V103" s="235"/>
    </row>
    <row r="104" spans="2:22" s="31" customFormat="1" ht="15.95" customHeight="1" x14ac:dyDescent="0.2">
      <c r="B104" s="20"/>
      <c r="C104" s="20"/>
      <c r="D104" s="124"/>
      <c r="E104" s="124"/>
      <c r="F104" s="20"/>
      <c r="G104" s="20"/>
      <c r="H104" s="20"/>
      <c r="I104" s="64"/>
      <c r="J104" s="14"/>
      <c r="K104" s="14"/>
      <c r="L104" s="129">
        <v>11</v>
      </c>
      <c r="M104" s="132">
        <v>50</v>
      </c>
      <c r="N104" s="132">
        <v>50</v>
      </c>
      <c r="O104" s="132">
        <v>50</v>
      </c>
      <c r="P104" s="132">
        <v>50</v>
      </c>
      <c r="Q104" s="133">
        <v>50</v>
      </c>
      <c r="R104" s="235"/>
      <c r="S104" s="235"/>
      <c r="T104" s="235"/>
      <c r="U104" s="235"/>
      <c r="V104" s="235"/>
    </row>
    <row r="105" spans="2:22" s="31" customFormat="1" ht="15.95" customHeight="1" x14ac:dyDescent="0.2">
      <c r="B105" s="20"/>
      <c r="C105" s="20"/>
      <c r="D105" s="124"/>
      <c r="E105" s="124"/>
      <c r="F105" s="20"/>
      <c r="G105" s="20"/>
      <c r="H105" s="20"/>
      <c r="I105" s="64"/>
      <c r="J105" s="14"/>
      <c r="K105" s="14"/>
      <c r="L105" s="129">
        <v>12</v>
      </c>
      <c r="M105" s="132">
        <v>50</v>
      </c>
      <c r="N105" s="132">
        <v>50</v>
      </c>
      <c r="O105" s="132">
        <v>50</v>
      </c>
      <c r="P105" s="132">
        <v>50</v>
      </c>
      <c r="Q105" s="133">
        <v>50</v>
      </c>
      <c r="R105" s="235"/>
      <c r="S105" s="235"/>
      <c r="T105" s="235"/>
      <c r="U105" s="235"/>
      <c r="V105" s="235"/>
    </row>
    <row r="106" spans="2:22" s="31" customFormat="1" ht="15.95" customHeight="1" x14ac:dyDescent="0.2">
      <c r="B106" s="20"/>
      <c r="C106" s="20"/>
      <c r="D106" s="124"/>
      <c r="E106" s="124"/>
      <c r="F106" s="20"/>
      <c r="G106" s="20"/>
      <c r="H106" s="20"/>
      <c r="I106" s="64"/>
      <c r="J106" s="14"/>
      <c r="K106" s="14"/>
      <c r="L106" s="129">
        <v>13</v>
      </c>
      <c r="M106" s="132">
        <v>50</v>
      </c>
      <c r="N106" s="132">
        <v>50</v>
      </c>
      <c r="O106" s="132">
        <v>50</v>
      </c>
      <c r="P106" s="132">
        <v>50</v>
      </c>
      <c r="Q106" s="133">
        <v>50</v>
      </c>
      <c r="R106" s="235"/>
      <c r="S106" s="235"/>
      <c r="T106" s="235"/>
      <c r="U106" s="235"/>
      <c r="V106" s="235"/>
    </row>
    <row r="107" spans="2:22" s="31" customFormat="1" ht="15.95" customHeight="1" x14ac:dyDescent="0.2">
      <c r="B107" s="20"/>
      <c r="C107" s="20"/>
      <c r="D107" s="124"/>
      <c r="E107" s="124"/>
      <c r="F107" s="20"/>
      <c r="G107" s="20"/>
      <c r="H107" s="20"/>
      <c r="I107" s="64"/>
      <c r="J107" s="14"/>
      <c r="K107" s="14"/>
      <c r="L107" s="129">
        <v>14</v>
      </c>
      <c r="M107" s="132">
        <v>50</v>
      </c>
      <c r="N107" s="132">
        <v>50</v>
      </c>
      <c r="O107" s="132">
        <v>50</v>
      </c>
      <c r="P107" s="132">
        <v>50</v>
      </c>
      <c r="Q107" s="133">
        <v>50</v>
      </c>
      <c r="R107" s="235"/>
      <c r="S107" s="235"/>
      <c r="T107" s="235"/>
      <c r="U107" s="235"/>
      <c r="V107" s="235"/>
    </row>
    <row r="108" spans="2:22" s="31" customFormat="1" ht="15.95" customHeight="1" thickBot="1" x14ac:dyDescent="0.25">
      <c r="B108" s="20"/>
      <c r="C108" s="20"/>
      <c r="D108" s="124"/>
      <c r="E108" s="124"/>
      <c r="F108" s="20"/>
      <c r="G108" s="20"/>
      <c r="H108" s="20"/>
      <c r="I108" s="64"/>
      <c r="J108" s="14"/>
      <c r="K108" s="14"/>
      <c r="L108" s="134">
        <v>15</v>
      </c>
      <c r="M108" s="237">
        <v>50</v>
      </c>
      <c r="N108" s="237">
        <v>50</v>
      </c>
      <c r="O108" s="237">
        <v>50</v>
      </c>
      <c r="P108" s="237">
        <v>50</v>
      </c>
      <c r="Q108" s="238">
        <v>50</v>
      </c>
      <c r="R108" s="235"/>
      <c r="S108" s="235"/>
      <c r="T108" s="235"/>
      <c r="U108" s="235"/>
      <c r="V108" s="235"/>
    </row>
    <row r="109" spans="2:22" s="31" customFormat="1" ht="15.95" customHeight="1" x14ac:dyDescent="0.2">
      <c r="B109" s="20"/>
      <c r="C109" s="20"/>
      <c r="D109" s="124"/>
      <c r="E109" s="124"/>
      <c r="F109" s="20"/>
      <c r="G109" s="20"/>
      <c r="H109" s="20"/>
      <c r="I109" s="64"/>
      <c r="J109" s="14"/>
      <c r="K109" s="14"/>
      <c r="L109" s="234"/>
      <c r="M109" s="235"/>
      <c r="N109" s="235"/>
      <c r="O109" s="235"/>
      <c r="P109" s="235"/>
      <c r="Q109" s="235"/>
      <c r="R109" s="235"/>
      <c r="S109" s="235"/>
      <c r="T109" s="235"/>
      <c r="U109" s="235"/>
      <c r="V109" s="235"/>
    </row>
    <row r="110" spans="2:22" s="31" customFormat="1" ht="15.95" customHeight="1" x14ac:dyDescent="0.2">
      <c r="B110" s="20"/>
      <c r="C110" s="20"/>
      <c r="D110" s="124"/>
      <c r="E110" s="124"/>
      <c r="F110" s="20"/>
      <c r="G110" s="20"/>
      <c r="H110" s="20"/>
      <c r="I110" s="64"/>
      <c r="J110" s="14"/>
      <c r="K110" s="14"/>
      <c r="L110" s="234"/>
      <c r="M110" s="235"/>
      <c r="N110" s="235"/>
      <c r="O110" s="235"/>
      <c r="P110" s="235"/>
      <c r="Q110" s="235"/>
      <c r="R110" s="235"/>
      <c r="S110" s="235"/>
      <c r="T110" s="235"/>
      <c r="U110" s="235"/>
      <c r="V110" s="235"/>
    </row>
    <row r="111" spans="2:22" s="31" customFormat="1" ht="15.95" customHeight="1" x14ac:dyDescent="0.2">
      <c r="B111" s="20"/>
      <c r="C111" s="20"/>
      <c r="D111" s="124"/>
      <c r="E111" s="124"/>
      <c r="F111" s="20"/>
      <c r="G111" s="20"/>
      <c r="H111" s="20"/>
      <c r="I111" s="64"/>
      <c r="J111" s="14"/>
      <c r="K111" s="14"/>
      <c r="L111" s="234"/>
      <c r="M111" s="235"/>
      <c r="N111" s="235"/>
      <c r="O111" s="235"/>
      <c r="P111" s="235"/>
      <c r="Q111" s="235"/>
      <c r="R111" s="235"/>
      <c r="S111" s="235"/>
      <c r="T111" s="235"/>
      <c r="U111" s="235"/>
      <c r="V111" s="235"/>
    </row>
    <row r="112" spans="2:22" s="31" customFormat="1" ht="15.95" customHeight="1" x14ac:dyDescent="0.2">
      <c r="B112" s="20"/>
      <c r="C112" s="20"/>
      <c r="D112" s="124"/>
      <c r="E112" s="124"/>
      <c r="F112" s="20"/>
      <c r="G112" s="20"/>
      <c r="H112" s="20"/>
      <c r="I112" s="64"/>
      <c r="J112" s="14"/>
      <c r="K112" s="14"/>
      <c r="L112" s="234"/>
      <c r="M112" s="235"/>
      <c r="N112" s="235"/>
      <c r="O112" s="235"/>
      <c r="P112" s="235"/>
      <c r="Q112" s="235"/>
      <c r="R112" s="235"/>
      <c r="S112" s="235"/>
      <c r="T112" s="235"/>
      <c r="U112" s="235"/>
      <c r="V112" s="235"/>
    </row>
    <row r="113" spans="2:22" s="31" customFormat="1" ht="15.95" customHeight="1" x14ac:dyDescent="0.2">
      <c r="B113" s="20"/>
      <c r="C113" s="20"/>
      <c r="D113" s="124"/>
      <c r="E113" s="124"/>
      <c r="F113" s="20"/>
      <c r="G113" s="20"/>
      <c r="H113" s="20"/>
      <c r="I113" s="64"/>
      <c r="J113" s="14"/>
      <c r="K113" s="14"/>
      <c r="L113" s="234"/>
      <c r="M113" s="235"/>
      <c r="N113" s="235"/>
      <c r="O113" s="235"/>
      <c r="P113" s="235"/>
      <c r="Q113" s="235"/>
      <c r="R113" s="235"/>
      <c r="S113" s="235"/>
      <c r="T113" s="235"/>
      <c r="U113" s="235"/>
      <c r="V113" s="235"/>
    </row>
    <row r="114" spans="2:22" s="31" customFormat="1" ht="15.95" customHeight="1" x14ac:dyDescent="0.2">
      <c r="B114" s="20"/>
      <c r="C114" s="20"/>
      <c r="D114" s="124"/>
      <c r="E114" s="124"/>
      <c r="F114" s="20"/>
      <c r="G114" s="20"/>
      <c r="H114" s="20"/>
      <c r="I114" s="6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</row>
    <row r="115" spans="2:22" ht="123.95" customHeight="1" x14ac:dyDescent="0.2">
      <c r="B115" s="22"/>
      <c r="C115" s="22"/>
      <c r="D115" s="22"/>
      <c r="E115" s="22"/>
      <c r="F115" s="22"/>
      <c r="G115" s="22"/>
      <c r="H115" s="22"/>
      <c r="I115" s="22"/>
      <c r="J115" s="22"/>
      <c r="K115" s="22"/>
    </row>
    <row r="116" spans="2:22" ht="15.95" customHeight="1" x14ac:dyDescent="0.2">
      <c r="B116" s="22"/>
      <c r="C116" s="22"/>
      <c r="D116" s="22"/>
      <c r="E116" s="22"/>
      <c r="F116" s="22"/>
      <c r="G116" s="22"/>
      <c r="H116" s="22"/>
      <c r="I116" s="22"/>
      <c r="J116" s="22"/>
      <c r="K116" s="22"/>
    </row>
    <row r="117" spans="2:22" ht="15.95" customHeight="1" x14ac:dyDescent="0.2">
      <c r="B117" s="22"/>
      <c r="C117" s="22"/>
      <c r="D117" s="22"/>
      <c r="E117" s="22"/>
      <c r="F117" s="22"/>
      <c r="G117" s="22"/>
      <c r="H117" s="22"/>
      <c r="I117" s="22"/>
      <c r="J117" s="22"/>
      <c r="K117" s="22"/>
    </row>
    <row r="118" spans="2:22" ht="15.75" thickBot="1" x14ac:dyDescent="0.25">
      <c r="B118" s="20"/>
      <c r="C118" s="20"/>
      <c r="D118" s="20"/>
    </row>
    <row r="119" spans="2:22" ht="39" customHeight="1" thickBot="1" x14ac:dyDescent="0.35">
      <c r="B119" s="491" t="s">
        <v>203</v>
      </c>
      <c r="C119" s="492"/>
      <c r="D119" s="19"/>
    </row>
    <row r="120" spans="2:22" ht="17.25" thickBot="1" x14ac:dyDescent="0.3">
      <c r="B120" s="24" t="s">
        <v>47</v>
      </c>
      <c r="C120" s="42" t="s">
        <v>322</v>
      </c>
      <c r="D120" s="21"/>
      <c r="E120" s="15" t="s">
        <v>68</v>
      </c>
      <c r="F120" s="16" t="s">
        <v>69</v>
      </c>
      <c r="G120" s="149" t="s">
        <v>151</v>
      </c>
      <c r="H120" s="16" t="s">
        <v>70</v>
      </c>
      <c r="I120" s="17" t="s">
        <v>71</v>
      </c>
    </row>
    <row r="121" spans="2:22" s="31" customFormat="1" ht="16.5" thickTop="1" thickBot="1" x14ac:dyDescent="0.3">
      <c r="B121" s="27">
        <v>1</v>
      </c>
      <c r="C121" s="33">
        <v>107</v>
      </c>
      <c r="D121" s="34"/>
      <c r="E121" s="102">
        <f>MIN(C121:C180)</f>
        <v>82</v>
      </c>
      <c r="F121" s="91">
        <f>MAX(C121:C180)</f>
        <v>120</v>
      </c>
      <c r="G121" s="150">
        <f>AVERAGE(C121:C180)</f>
        <v>104.47499999999999</v>
      </c>
      <c r="H121" s="91">
        <f>F121-E121</f>
        <v>38</v>
      </c>
      <c r="I121" s="92">
        <f>_xlfn.STDEV.S(C121:C180)</f>
        <v>7.7773165386509042</v>
      </c>
    </row>
    <row r="122" spans="2:22" s="31" customFormat="1" ht="14.25" x14ac:dyDescent="0.2">
      <c r="B122" s="28">
        <v>2</v>
      </c>
      <c r="C122" s="32">
        <v>104</v>
      </c>
      <c r="D122" s="34" t="s">
        <v>458</v>
      </c>
      <c r="E122" s="31">
        <v>80</v>
      </c>
      <c r="F122" s="31">
        <v>120</v>
      </c>
    </row>
    <row r="123" spans="2:22" s="31" customFormat="1" ht="14.25" x14ac:dyDescent="0.2">
      <c r="B123" s="28">
        <v>3</v>
      </c>
      <c r="C123" s="32">
        <v>109</v>
      </c>
      <c r="D123" s="34"/>
    </row>
    <row r="124" spans="2:22" s="31" customFormat="1" ht="14.25" x14ac:dyDescent="0.2">
      <c r="B124" s="35">
        <v>4</v>
      </c>
      <c r="C124" s="32">
        <v>103</v>
      </c>
      <c r="D124" s="34"/>
    </row>
    <row r="125" spans="2:22" s="31" customFormat="1" ht="14.25" x14ac:dyDescent="0.2">
      <c r="B125" s="35">
        <v>5</v>
      </c>
      <c r="C125" s="32">
        <v>94</v>
      </c>
      <c r="D125" s="34"/>
    </row>
    <row r="126" spans="2:22" s="31" customFormat="1" ht="14.25" x14ac:dyDescent="0.2">
      <c r="B126" s="35">
        <v>6</v>
      </c>
      <c r="C126" s="32">
        <v>107</v>
      </c>
      <c r="D126" s="34"/>
    </row>
    <row r="127" spans="2:22" s="31" customFormat="1" ht="14.25" x14ac:dyDescent="0.2">
      <c r="B127" s="35">
        <v>7</v>
      </c>
      <c r="C127" s="32">
        <v>102</v>
      </c>
      <c r="D127" s="34"/>
    </row>
    <row r="128" spans="2:22" s="31" customFormat="1" ht="14.25" x14ac:dyDescent="0.2">
      <c r="B128" s="35">
        <v>8</v>
      </c>
      <c r="C128" s="32">
        <v>101</v>
      </c>
      <c r="D128" s="34"/>
    </row>
    <row r="129" spans="2:4" s="31" customFormat="1" ht="14.25" x14ac:dyDescent="0.2">
      <c r="B129" s="35">
        <v>9</v>
      </c>
      <c r="C129" s="32">
        <v>108</v>
      </c>
      <c r="D129" s="34"/>
    </row>
    <row r="130" spans="2:4" s="31" customFormat="1" ht="14.25" x14ac:dyDescent="0.2">
      <c r="B130" s="35">
        <v>10</v>
      </c>
      <c r="C130" s="32">
        <v>82</v>
      </c>
      <c r="D130" s="34"/>
    </row>
    <row r="131" spans="2:4" s="31" customFormat="1" ht="14.25" x14ac:dyDescent="0.2">
      <c r="B131" s="35">
        <v>11</v>
      </c>
      <c r="C131" s="32">
        <v>113</v>
      </c>
      <c r="D131" s="34"/>
    </row>
    <row r="132" spans="2:4" s="31" customFormat="1" ht="14.25" x14ac:dyDescent="0.2">
      <c r="B132" s="35">
        <v>12</v>
      </c>
      <c r="C132" s="32">
        <v>105</v>
      </c>
      <c r="D132" s="34"/>
    </row>
    <row r="133" spans="2:4" s="31" customFormat="1" ht="14.25" x14ac:dyDescent="0.2">
      <c r="B133" s="35">
        <v>13</v>
      </c>
      <c r="C133" s="32">
        <v>112</v>
      </c>
      <c r="D133" s="34"/>
    </row>
    <row r="134" spans="2:4" s="31" customFormat="1" ht="14.25" x14ac:dyDescent="0.2">
      <c r="B134" s="35">
        <v>14</v>
      </c>
      <c r="C134" s="32">
        <v>112</v>
      </c>
      <c r="D134" s="34"/>
    </row>
    <row r="135" spans="2:4" s="31" customFormat="1" ht="14.25" x14ac:dyDescent="0.2">
      <c r="B135" s="35">
        <v>15</v>
      </c>
      <c r="C135" s="32">
        <v>97</v>
      </c>
      <c r="D135" s="34"/>
    </row>
    <row r="136" spans="2:4" s="31" customFormat="1" ht="14.25" x14ac:dyDescent="0.2">
      <c r="B136" s="35">
        <v>16</v>
      </c>
      <c r="C136" s="32">
        <v>110</v>
      </c>
      <c r="D136" s="34"/>
    </row>
    <row r="137" spans="2:4" s="31" customFormat="1" ht="14.25" x14ac:dyDescent="0.2">
      <c r="B137" s="35">
        <v>17</v>
      </c>
      <c r="C137" s="32">
        <v>100</v>
      </c>
      <c r="D137" s="34"/>
    </row>
    <row r="138" spans="2:4" s="31" customFormat="1" ht="14.25" x14ac:dyDescent="0.2">
      <c r="B138" s="35">
        <v>18</v>
      </c>
      <c r="C138" s="32">
        <v>115</v>
      </c>
      <c r="D138" s="34"/>
    </row>
    <row r="139" spans="2:4" s="31" customFormat="1" ht="14.25" x14ac:dyDescent="0.2">
      <c r="B139" s="35">
        <v>19</v>
      </c>
      <c r="C139" s="32">
        <v>111</v>
      </c>
      <c r="D139" s="34"/>
    </row>
    <row r="140" spans="2:4" s="31" customFormat="1" ht="14.25" x14ac:dyDescent="0.2">
      <c r="B140" s="35">
        <v>20</v>
      </c>
      <c r="C140" s="32">
        <v>109</v>
      </c>
      <c r="D140" s="34"/>
    </row>
    <row r="141" spans="2:4" s="31" customFormat="1" ht="14.25" x14ac:dyDescent="0.2">
      <c r="B141" s="35">
        <v>21</v>
      </c>
      <c r="C141" s="32">
        <v>112</v>
      </c>
      <c r="D141" s="34"/>
    </row>
    <row r="142" spans="2:4" s="31" customFormat="1" ht="14.25" x14ac:dyDescent="0.2">
      <c r="B142" s="35">
        <v>22</v>
      </c>
      <c r="C142" s="32">
        <v>109</v>
      </c>
      <c r="D142" s="34"/>
    </row>
    <row r="143" spans="2:4" s="31" customFormat="1" ht="14.25" x14ac:dyDescent="0.2">
      <c r="B143" s="35">
        <v>23</v>
      </c>
      <c r="C143" s="32">
        <v>102</v>
      </c>
      <c r="D143" s="34"/>
    </row>
    <row r="144" spans="2:4" s="31" customFormat="1" ht="14.25" x14ac:dyDescent="0.2">
      <c r="B144" s="35">
        <v>24</v>
      </c>
      <c r="C144" s="32">
        <v>112</v>
      </c>
      <c r="D144" s="34"/>
    </row>
    <row r="145" spans="2:10" s="31" customFormat="1" ht="14.25" x14ac:dyDescent="0.2">
      <c r="B145" s="35">
        <v>25</v>
      </c>
      <c r="C145" s="32">
        <v>100</v>
      </c>
      <c r="D145" s="34"/>
    </row>
    <row r="146" spans="2:10" s="31" customFormat="1" ht="14.25" x14ac:dyDescent="0.2">
      <c r="B146" s="35">
        <v>26</v>
      </c>
      <c r="C146" s="32">
        <v>105</v>
      </c>
      <c r="D146" s="34"/>
    </row>
    <row r="147" spans="2:10" s="31" customFormat="1" ht="14.25" x14ac:dyDescent="0.2">
      <c r="B147" s="35">
        <v>27</v>
      </c>
      <c r="C147" s="32">
        <v>110</v>
      </c>
      <c r="D147" s="34"/>
    </row>
    <row r="148" spans="2:10" s="31" customFormat="1" ht="14.25" x14ac:dyDescent="0.2">
      <c r="B148" s="35">
        <v>28</v>
      </c>
      <c r="C148" s="32">
        <v>115</v>
      </c>
      <c r="D148" s="34"/>
    </row>
    <row r="149" spans="2:10" s="31" customFormat="1" ht="14.25" x14ac:dyDescent="0.2">
      <c r="B149" s="240">
        <v>29</v>
      </c>
      <c r="C149" s="241">
        <v>110</v>
      </c>
      <c r="D149" s="34"/>
    </row>
    <row r="150" spans="2:10" s="31" customFormat="1" x14ac:dyDescent="0.2">
      <c r="B150" s="220">
        <v>30</v>
      </c>
      <c r="C150" s="44">
        <v>115</v>
      </c>
      <c r="D150" s="34"/>
      <c r="F150" s="14"/>
      <c r="G150" s="14"/>
      <c r="H150" s="14"/>
      <c r="I150" s="14"/>
      <c r="J150" s="14"/>
    </row>
    <row r="151" spans="2:10" s="31" customFormat="1" x14ac:dyDescent="0.2">
      <c r="B151" s="220">
        <v>31</v>
      </c>
      <c r="C151" s="44">
        <v>110</v>
      </c>
      <c r="D151" s="34"/>
      <c r="F151" s="14"/>
      <c r="G151" s="14"/>
      <c r="H151" s="14"/>
      <c r="I151" s="14"/>
      <c r="J151" s="14"/>
    </row>
    <row r="152" spans="2:10" s="31" customFormat="1" x14ac:dyDescent="0.2">
      <c r="B152" s="220">
        <v>32</v>
      </c>
      <c r="C152" s="44">
        <v>90</v>
      </c>
      <c r="D152" s="34"/>
      <c r="F152" s="14"/>
      <c r="G152" s="14"/>
      <c r="H152" s="14"/>
      <c r="I152" s="14"/>
      <c r="J152" s="14"/>
    </row>
    <row r="153" spans="2:10" s="31" customFormat="1" x14ac:dyDescent="0.2">
      <c r="B153" s="220">
        <v>33</v>
      </c>
      <c r="C153" s="44">
        <v>96</v>
      </c>
      <c r="D153" s="34"/>
      <c r="F153" s="14"/>
      <c r="G153" s="14"/>
      <c r="H153" s="14"/>
      <c r="I153" s="14"/>
      <c r="J153" s="14"/>
    </row>
    <row r="154" spans="2:10" s="31" customFormat="1" x14ac:dyDescent="0.2">
      <c r="B154" s="220">
        <v>34</v>
      </c>
      <c r="C154" s="44">
        <v>105</v>
      </c>
      <c r="D154" s="34"/>
      <c r="F154" s="14"/>
      <c r="G154" s="14"/>
      <c r="H154" s="14"/>
      <c r="I154" s="14"/>
      <c r="J154" s="14"/>
    </row>
    <row r="155" spans="2:10" s="31" customFormat="1" x14ac:dyDescent="0.2">
      <c r="B155" s="220">
        <v>35</v>
      </c>
      <c r="C155" s="44">
        <v>101</v>
      </c>
      <c r="D155" s="34"/>
      <c r="F155" s="14"/>
      <c r="G155" s="14"/>
      <c r="H155" s="14"/>
      <c r="I155" s="14"/>
      <c r="J155" s="14"/>
    </row>
    <row r="156" spans="2:10" s="31" customFormat="1" x14ac:dyDescent="0.2">
      <c r="B156" s="220">
        <v>36</v>
      </c>
      <c r="C156" s="44">
        <v>99</v>
      </c>
      <c r="D156" s="34"/>
      <c r="F156" s="14"/>
      <c r="G156" s="14"/>
      <c r="H156" s="14"/>
      <c r="I156" s="14"/>
      <c r="J156" s="14"/>
    </row>
    <row r="157" spans="2:10" s="31" customFormat="1" x14ac:dyDescent="0.2">
      <c r="B157" s="220">
        <v>37</v>
      </c>
      <c r="C157" s="44">
        <v>100</v>
      </c>
      <c r="D157" s="34"/>
      <c r="F157" s="14"/>
      <c r="G157" s="14"/>
      <c r="H157" s="14"/>
      <c r="I157" s="14"/>
      <c r="J157" s="14"/>
    </row>
    <row r="158" spans="2:10" s="31" customFormat="1" x14ac:dyDescent="0.2">
      <c r="B158" s="220">
        <v>38</v>
      </c>
      <c r="C158" s="44">
        <v>111</v>
      </c>
      <c r="D158" s="34"/>
      <c r="F158" s="14"/>
      <c r="G158" s="14"/>
      <c r="H158" s="14"/>
      <c r="I158" s="14"/>
      <c r="J158" s="14"/>
    </row>
    <row r="159" spans="2:10" s="31" customFormat="1" x14ac:dyDescent="0.2">
      <c r="B159" s="220">
        <v>39</v>
      </c>
      <c r="C159" s="44">
        <v>101</v>
      </c>
      <c r="D159" s="34"/>
      <c r="F159" s="14"/>
      <c r="G159" s="14"/>
      <c r="H159" s="14"/>
      <c r="I159" s="14"/>
      <c r="J159" s="14"/>
    </row>
    <row r="160" spans="2:10" s="31" customFormat="1" x14ac:dyDescent="0.2">
      <c r="B160" s="220">
        <v>40</v>
      </c>
      <c r="C160" s="44">
        <v>112</v>
      </c>
      <c r="D160" s="34"/>
      <c r="F160" s="14"/>
      <c r="G160" s="14"/>
      <c r="H160" s="14"/>
      <c r="I160" s="14"/>
      <c r="J160" s="14"/>
    </row>
    <row r="161" spans="2:10" s="31" customFormat="1" x14ac:dyDescent="0.2">
      <c r="B161" s="220">
        <v>41</v>
      </c>
      <c r="C161" s="44">
        <v>102.5</v>
      </c>
      <c r="D161" s="34"/>
      <c r="F161" s="14"/>
      <c r="G161" s="14"/>
      <c r="H161" s="14"/>
      <c r="I161" s="14"/>
      <c r="J161" s="14"/>
    </row>
    <row r="162" spans="2:10" s="31" customFormat="1" x14ac:dyDescent="0.2">
      <c r="B162" s="220">
        <v>42</v>
      </c>
      <c r="C162" s="44">
        <v>110</v>
      </c>
      <c r="D162" s="34"/>
      <c r="F162" s="14"/>
      <c r="G162" s="14"/>
      <c r="H162" s="14"/>
      <c r="I162" s="14"/>
      <c r="J162" s="14"/>
    </row>
    <row r="163" spans="2:10" s="31" customFormat="1" x14ac:dyDescent="0.2">
      <c r="B163" s="220">
        <v>43</v>
      </c>
      <c r="C163" s="44">
        <v>110</v>
      </c>
      <c r="D163" s="34"/>
      <c r="F163" s="14"/>
      <c r="G163" s="14"/>
      <c r="H163" s="14"/>
      <c r="I163" s="14"/>
      <c r="J163" s="14"/>
    </row>
    <row r="164" spans="2:10" s="31" customFormat="1" x14ac:dyDescent="0.2">
      <c r="B164" s="220">
        <v>44</v>
      </c>
      <c r="C164" s="44">
        <v>109</v>
      </c>
      <c r="D164" s="34"/>
      <c r="F164" s="14"/>
      <c r="G164" s="14"/>
      <c r="H164" s="14"/>
      <c r="I164" s="14"/>
      <c r="J164" s="14"/>
    </row>
    <row r="165" spans="2:10" s="31" customFormat="1" x14ac:dyDescent="0.2">
      <c r="B165" s="220">
        <v>45</v>
      </c>
      <c r="C165" s="44">
        <v>120</v>
      </c>
      <c r="D165" s="34"/>
      <c r="F165" s="14"/>
      <c r="G165" s="14"/>
      <c r="H165" s="14"/>
      <c r="I165" s="14"/>
      <c r="J165" s="14"/>
    </row>
    <row r="166" spans="2:10" s="31" customFormat="1" x14ac:dyDescent="0.2">
      <c r="B166" s="220">
        <v>46</v>
      </c>
      <c r="C166" s="44">
        <v>108</v>
      </c>
      <c r="D166" s="34"/>
      <c r="F166" s="14"/>
      <c r="G166" s="14"/>
      <c r="H166" s="14"/>
      <c r="I166" s="14"/>
      <c r="J166" s="14"/>
    </row>
    <row r="167" spans="2:10" s="31" customFormat="1" x14ac:dyDescent="0.2">
      <c r="B167" s="220">
        <v>47</v>
      </c>
      <c r="C167" s="44">
        <v>105</v>
      </c>
      <c r="D167" s="34"/>
      <c r="F167" s="14"/>
      <c r="G167" s="14"/>
      <c r="H167" s="14"/>
      <c r="I167" s="14"/>
      <c r="J167" s="14"/>
    </row>
    <row r="168" spans="2:10" s="31" customFormat="1" x14ac:dyDescent="0.2">
      <c r="B168" s="220">
        <v>48</v>
      </c>
      <c r="C168" s="44">
        <v>102</v>
      </c>
      <c r="D168" s="34"/>
      <c r="F168" s="14"/>
      <c r="G168" s="14"/>
      <c r="H168" s="14"/>
      <c r="I168" s="14"/>
      <c r="J168" s="14"/>
    </row>
    <row r="169" spans="2:10" s="31" customFormat="1" x14ac:dyDescent="0.2">
      <c r="B169" s="220">
        <v>49</v>
      </c>
      <c r="C169" s="44">
        <v>107</v>
      </c>
      <c r="D169" s="34"/>
      <c r="F169" s="14"/>
      <c r="G169" s="14"/>
      <c r="H169" s="14"/>
      <c r="I169" s="14"/>
      <c r="J169" s="14"/>
    </row>
    <row r="170" spans="2:10" s="31" customFormat="1" x14ac:dyDescent="0.2">
      <c r="B170" s="220">
        <v>50</v>
      </c>
      <c r="C170" s="44">
        <v>100</v>
      </c>
      <c r="D170" s="34"/>
      <c r="F170" s="14"/>
      <c r="G170" s="14"/>
      <c r="H170" s="14"/>
      <c r="I170" s="14"/>
      <c r="J170" s="14"/>
    </row>
    <row r="171" spans="2:10" s="31" customFormat="1" x14ac:dyDescent="0.2">
      <c r="B171" s="220">
        <v>51</v>
      </c>
      <c r="C171" s="44">
        <v>98</v>
      </c>
      <c r="D171" s="34"/>
      <c r="F171" s="14"/>
      <c r="G171" s="14"/>
      <c r="H171" s="14"/>
      <c r="I171" s="14"/>
      <c r="J171" s="14"/>
    </row>
    <row r="172" spans="2:10" s="31" customFormat="1" x14ac:dyDescent="0.2">
      <c r="B172" s="220">
        <v>52</v>
      </c>
      <c r="C172" s="44">
        <v>92</v>
      </c>
      <c r="D172" s="34"/>
      <c r="F172" s="14"/>
      <c r="G172" s="14"/>
      <c r="H172" s="14"/>
      <c r="I172" s="14"/>
      <c r="J172" s="14"/>
    </row>
    <row r="173" spans="2:10" s="31" customFormat="1" x14ac:dyDescent="0.2">
      <c r="B173" s="220">
        <v>53</v>
      </c>
      <c r="C173" s="44">
        <v>96</v>
      </c>
      <c r="D173" s="34"/>
      <c r="F173" s="14"/>
      <c r="G173" s="14"/>
      <c r="H173" s="14"/>
      <c r="I173" s="14"/>
      <c r="J173" s="14"/>
    </row>
    <row r="174" spans="2:10" s="31" customFormat="1" x14ac:dyDescent="0.2">
      <c r="B174" s="220">
        <v>54</v>
      </c>
      <c r="C174" s="44">
        <v>105</v>
      </c>
      <c r="D174" s="34"/>
      <c r="F174" s="14"/>
      <c r="G174" s="14"/>
      <c r="H174" s="14"/>
      <c r="I174" s="14"/>
      <c r="J174" s="14"/>
    </row>
    <row r="175" spans="2:10" s="31" customFormat="1" x14ac:dyDescent="0.2">
      <c r="B175" s="220">
        <v>55</v>
      </c>
      <c r="C175" s="44">
        <v>110</v>
      </c>
      <c r="D175" s="34"/>
      <c r="F175" s="14"/>
      <c r="G175" s="14"/>
      <c r="H175" s="14"/>
      <c r="I175" s="14"/>
      <c r="J175" s="14"/>
    </row>
    <row r="176" spans="2:10" s="31" customFormat="1" x14ac:dyDescent="0.2">
      <c r="B176" s="220">
        <v>56</v>
      </c>
      <c r="C176" s="44">
        <v>92</v>
      </c>
      <c r="D176" s="34"/>
      <c r="F176" s="14"/>
      <c r="G176" s="14"/>
      <c r="H176" s="14"/>
      <c r="I176" s="14"/>
      <c r="J176" s="14"/>
    </row>
    <row r="177" spans="2:14" s="31" customFormat="1" x14ac:dyDescent="0.2">
      <c r="B177" s="242">
        <v>57</v>
      </c>
      <c r="C177" s="44">
        <v>82</v>
      </c>
      <c r="D177" s="34"/>
      <c r="F177" s="14"/>
      <c r="G177" s="14"/>
      <c r="H177" s="14"/>
      <c r="I177" s="14"/>
      <c r="J177" s="14"/>
    </row>
    <row r="178" spans="2:14" s="31" customFormat="1" x14ac:dyDescent="0.2">
      <c r="B178" s="243">
        <v>58</v>
      </c>
      <c r="C178" s="44">
        <v>100</v>
      </c>
      <c r="D178" s="34"/>
      <c r="F178" s="14"/>
      <c r="G178" s="14"/>
      <c r="H178" s="14"/>
      <c r="I178" s="14"/>
      <c r="J178" s="14"/>
    </row>
    <row r="179" spans="2:14" s="31" customFormat="1" x14ac:dyDescent="0.2">
      <c r="B179" s="243">
        <v>59</v>
      </c>
      <c r="C179" s="44">
        <v>94</v>
      </c>
      <c r="D179" s="34"/>
      <c r="F179" s="14"/>
      <c r="G179" s="14"/>
      <c r="H179" s="14"/>
      <c r="I179" s="14"/>
      <c r="J179" s="14"/>
    </row>
    <row r="180" spans="2:14" ht="15.75" thickBot="1" x14ac:dyDescent="0.25">
      <c r="B180" s="244">
        <v>60</v>
      </c>
      <c r="C180" s="57">
        <v>110</v>
      </c>
    </row>
    <row r="181" spans="2:14" x14ac:dyDescent="0.2">
      <c r="B181" s="34"/>
      <c r="C181" s="20"/>
    </row>
    <row r="182" spans="2:14" ht="19.5" x14ac:dyDescent="0.3">
      <c r="F182" s="19"/>
    </row>
    <row r="183" spans="2:14" ht="20.25" thickBot="1" x14ac:dyDescent="0.35">
      <c r="B183" s="496" t="s">
        <v>200</v>
      </c>
      <c r="C183" s="496"/>
      <c r="D183" s="496"/>
      <c r="E183" s="19"/>
      <c r="F183" s="21"/>
    </row>
    <row r="184" spans="2:14" ht="17.25" thickBot="1" x14ac:dyDescent="0.3">
      <c r="B184" s="58" t="s">
        <v>37</v>
      </c>
      <c r="C184" s="25" t="s">
        <v>47</v>
      </c>
      <c r="D184" s="42" t="s">
        <v>65</v>
      </c>
      <c r="E184" s="93"/>
      <c r="F184" s="93"/>
      <c r="G184" s="40" t="s">
        <v>19</v>
      </c>
      <c r="H184" s="41" t="s">
        <v>68</v>
      </c>
      <c r="I184" s="41" t="s">
        <v>69</v>
      </c>
      <c r="J184" s="149" t="s">
        <v>151</v>
      </c>
      <c r="K184" s="41" t="s">
        <v>70</v>
      </c>
      <c r="L184" s="17" t="s">
        <v>71</v>
      </c>
      <c r="M184" s="14" t="s">
        <v>455</v>
      </c>
      <c r="N184" s="14" t="s">
        <v>456</v>
      </c>
    </row>
    <row r="185" spans="2:14" s="31" customFormat="1" ht="15.75" thickTop="1" x14ac:dyDescent="0.25">
      <c r="B185" s="48" t="s">
        <v>403</v>
      </c>
      <c r="C185" s="49">
        <v>1</v>
      </c>
      <c r="D185" s="50">
        <v>1.43</v>
      </c>
      <c r="E185" s="34"/>
      <c r="F185" s="34"/>
      <c r="G185" s="39" t="str">
        <f>B185</f>
        <v>GS1P3 SA1M-2</v>
      </c>
      <c r="H185" s="101">
        <f>MIN(D185:D187)</f>
        <v>1.42</v>
      </c>
      <c r="I185" s="101">
        <f>MAX(D185:D187)</f>
        <v>1.44</v>
      </c>
      <c r="J185" s="101">
        <f>AVERAGE(D185:D187)</f>
        <v>1.43</v>
      </c>
      <c r="K185" s="101">
        <f>I185-H185</f>
        <v>2.0000000000000018E-2</v>
      </c>
      <c r="L185" s="97">
        <f>_xlfn.STDEV.P(D185:D187)</f>
        <v>8.1649658092772682E-3</v>
      </c>
      <c r="N185" s="31" t="s">
        <v>457</v>
      </c>
    </row>
    <row r="186" spans="2:14" s="31" customFormat="1" x14ac:dyDescent="0.25">
      <c r="B186" s="48" t="s">
        <v>403</v>
      </c>
      <c r="C186" s="49">
        <v>2</v>
      </c>
      <c r="D186" s="50">
        <v>1.44</v>
      </c>
      <c r="E186" s="34"/>
      <c r="F186" s="34"/>
      <c r="G186" s="37" t="str">
        <f>B188</f>
        <v>GS1P3 SA2M-3</v>
      </c>
      <c r="H186" s="73">
        <f>MIN(D188:D191)</f>
        <v>1.375</v>
      </c>
      <c r="I186" s="73">
        <f>MAX(D188:D191)</f>
        <v>1.46</v>
      </c>
      <c r="J186" s="73">
        <f>AVERAGE(D188:D191)</f>
        <v>1.41875</v>
      </c>
      <c r="K186" s="73">
        <f>I186-H186</f>
        <v>8.4999999999999964E-2</v>
      </c>
      <c r="L186" s="98">
        <f>_xlfn.STDEV.P(D188:D191)</f>
        <v>3.6806079660838639E-2</v>
      </c>
      <c r="N186" s="31" t="s">
        <v>457</v>
      </c>
    </row>
    <row r="187" spans="2:14" s="31" customFormat="1" x14ac:dyDescent="0.25">
      <c r="B187" s="51" t="s">
        <v>403</v>
      </c>
      <c r="C187" s="52">
        <v>3</v>
      </c>
      <c r="D187" s="53">
        <v>1.42</v>
      </c>
      <c r="E187" s="34"/>
      <c r="F187" s="34"/>
      <c r="G187" s="37" t="str">
        <f>B192</f>
        <v>GS1P3 SA3M-2</v>
      </c>
      <c r="H187" s="73">
        <f>MIN(D192:D195)</f>
        <v>1.425</v>
      </c>
      <c r="I187" s="73">
        <f>MAX(D192:D195)</f>
        <v>1.4350000000000001</v>
      </c>
      <c r="J187" s="73">
        <f>AVERAGE(D192:D195)</f>
        <v>1.43</v>
      </c>
      <c r="K187" s="73">
        <f>I187-H187</f>
        <v>1.0000000000000009E-2</v>
      </c>
      <c r="L187" s="98">
        <f>_xlfn.STDEV.P(D192:D195)</f>
        <v>3.5355339059327407E-3</v>
      </c>
      <c r="N187" s="31" t="s">
        <v>457</v>
      </c>
    </row>
    <row r="188" spans="2:14" s="31" customFormat="1" x14ac:dyDescent="0.25">
      <c r="B188" s="48" t="s">
        <v>404</v>
      </c>
      <c r="C188" s="54">
        <v>1</v>
      </c>
      <c r="D188" s="50">
        <v>1.46</v>
      </c>
      <c r="E188" s="34"/>
      <c r="F188" s="34"/>
      <c r="G188" s="37" t="str">
        <f>B196</f>
        <v>GS1P3 SA4M-2</v>
      </c>
      <c r="H188" s="73">
        <f>MIN(D196:D199)</f>
        <v>1.43</v>
      </c>
      <c r="I188" s="73">
        <f>MAX(D196:D199)</f>
        <v>1.43</v>
      </c>
      <c r="J188" s="73">
        <f>AVERAGE(D196:D199)</f>
        <v>1.43</v>
      </c>
      <c r="K188" s="73">
        <f>I188-H188</f>
        <v>0</v>
      </c>
      <c r="L188" s="98">
        <f>_xlfn.STDEV.P(D196:D199)</f>
        <v>0</v>
      </c>
      <c r="N188" s="31" t="s">
        <v>457</v>
      </c>
    </row>
    <row r="189" spans="2:14" s="31" customFormat="1" ht="15.75" thickBot="1" x14ac:dyDescent="0.3">
      <c r="B189" s="48" t="s">
        <v>404</v>
      </c>
      <c r="C189" s="54">
        <v>2</v>
      </c>
      <c r="D189" s="50">
        <v>1.39</v>
      </c>
      <c r="E189" s="34"/>
      <c r="F189" s="34"/>
      <c r="G189" s="38" t="str">
        <f>B200</f>
        <v>GS1P3 SA5M-2</v>
      </c>
      <c r="H189" s="99">
        <f>MIN(D200:D203)</f>
        <v>1.425</v>
      </c>
      <c r="I189" s="99">
        <f>MAX(D200:D203)</f>
        <v>1.44</v>
      </c>
      <c r="J189" s="99">
        <f>AVERAGE(D200:D203)</f>
        <v>1.4325000000000001</v>
      </c>
      <c r="K189" s="99">
        <f>I189-H189</f>
        <v>1.4999999999999902E-2</v>
      </c>
      <c r="L189" s="100">
        <f>_xlfn.STDEV.P(D200:D203)</f>
        <v>5.5901699437494543E-3</v>
      </c>
      <c r="N189" s="31" t="s">
        <v>457</v>
      </c>
    </row>
    <row r="190" spans="2:14" s="31" customFormat="1" ht="14.25" x14ac:dyDescent="0.2">
      <c r="B190" s="48" t="s">
        <v>404</v>
      </c>
      <c r="C190" s="54">
        <v>3</v>
      </c>
      <c r="D190" s="50">
        <v>1.375</v>
      </c>
      <c r="E190" s="34"/>
      <c r="F190" s="34"/>
      <c r="G190" s="36" t="s">
        <v>458</v>
      </c>
      <c r="H190" s="34" t="s">
        <v>459</v>
      </c>
      <c r="I190" s="34" t="s">
        <v>460</v>
      </c>
      <c r="J190" s="34"/>
      <c r="K190" s="34">
        <v>40</v>
      </c>
    </row>
    <row r="191" spans="2:14" s="31" customFormat="1" ht="15.75" x14ac:dyDescent="0.25">
      <c r="B191" s="51" t="s">
        <v>404</v>
      </c>
      <c r="C191" s="303">
        <v>4</v>
      </c>
      <c r="D191" s="53">
        <v>1.45</v>
      </c>
      <c r="E191" s="34"/>
      <c r="F191" s="34"/>
      <c r="G191" s="36"/>
      <c r="H191" s="34"/>
      <c r="I191" s="34"/>
      <c r="J191" s="34"/>
      <c r="K191" s="34"/>
    </row>
    <row r="192" spans="2:14" s="31" customFormat="1" ht="14.25" x14ac:dyDescent="0.2">
      <c r="B192" s="48" t="s">
        <v>405</v>
      </c>
      <c r="C192" s="54">
        <v>1</v>
      </c>
      <c r="D192" s="50">
        <v>1.43</v>
      </c>
      <c r="E192" s="34"/>
      <c r="F192" s="34"/>
      <c r="G192" s="36"/>
      <c r="H192" s="34"/>
      <c r="I192" s="34"/>
      <c r="J192" s="34"/>
      <c r="K192" s="34"/>
    </row>
    <row r="193" spans="1:6" s="31" customFormat="1" ht="14.25" x14ac:dyDescent="0.2">
      <c r="B193" s="48" t="s">
        <v>405</v>
      </c>
      <c r="C193" s="54">
        <v>2</v>
      </c>
      <c r="D193" s="50">
        <v>1.43</v>
      </c>
      <c r="E193" s="34"/>
      <c r="F193" s="34"/>
    </row>
    <row r="194" spans="1:6" s="31" customFormat="1" ht="14.25" x14ac:dyDescent="0.2">
      <c r="B194" s="48" t="s">
        <v>405</v>
      </c>
      <c r="C194" s="54">
        <v>3</v>
      </c>
      <c r="D194" s="50">
        <v>1.4350000000000001</v>
      </c>
      <c r="E194" s="34"/>
      <c r="F194" s="34"/>
    </row>
    <row r="195" spans="1:6" s="31" customFormat="1" ht="15.75" x14ac:dyDescent="0.25">
      <c r="B195" s="51" t="s">
        <v>405</v>
      </c>
      <c r="C195" s="302">
        <v>4</v>
      </c>
      <c r="D195" s="53">
        <v>1.425</v>
      </c>
      <c r="E195" s="34"/>
      <c r="F195" s="34"/>
    </row>
    <row r="196" spans="1:6" s="31" customFormat="1" ht="14.25" x14ac:dyDescent="0.2">
      <c r="B196" s="48" t="s">
        <v>406</v>
      </c>
      <c r="C196" s="54">
        <v>1</v>
      </c>
      <c r="D196" s="50">
        <v>1.43</v>
      </c>
      <c r="E196" s="34"/>
      <c r="F196" s="34"/>
    </row>
    <row r="197" spans="1:6" s="31" customFormat="1" ht="14.25" x14ac:dyDescent="0.2">
      <c r="B197" s="48" t="s">
        <v>406</v>
      </c>
      <c r="C197" s="54">
        <v>2</v>
      </c>
      <c r="D197" s="50">
        <v>1.43</v>
      </c>
      <c r="E197" s="34"/>
      <c r="F197" s="34"/>
    </row>
    <row r="198" spans="1:6" s="31" customFormat="1" ht="14.25" x14ac:dyDescent="0.2">
      <c r="B198" s="48" t="s">
        <v>406</v>
      </c>
      <c r="C198" s="54">
        <v>3</v>
      </c>
      <c r="D198" s="50">
        <v>1.43</v>
      </c>
      <c r="E198" s="34"/>
      <c r="F198" s="34"/>
    </row>
    <row r="199" spans="1:6" s="31" customFormat="1" ht="15.75" x14ac:dyDescent="0.25">
      <c r="B199" s="51" t="s">
        <v>406</v>
      </c>
      <c r="C199" s="302">
        <v>4</v>
      </c>
      <c r="D199" s="53">
        <v>1.43</v>
      </c>
      <c r="E199" s="34"/>
      <c r="F199" s="34"/>
    </row>
    <row r="200" spans="1:6" s="31" customFormat="1" ht="14.25" x14ac:dyDescent="0.2">
      <c r="B200" s="48" t="s">
        <v>407</v>
      </c>
      <c r="C200" s="54">
        <v>1</v>
      </c>
      <c r="D200" s="50">
        <v>1.43</v>
      </c>
      <c r="E200" s="34"/>
      <c r="F200" s="34"/>
    </row>
    <row r="201" spans="1:6" s="31" customFormat="1" ht="14.25" x14ac:dyDescent="0.2">
      <c r="B201" s="48" t="s">
        <v>407</v>
      </c>
      <c r="C201" s="54">
        <v>2</v>
      </c>
      <c r="D201" s="50">
        <v>1.425</v>
      </c>
      <c r="E201" s="34"/>
      <c r="F201" s="34"/>
    </row>
    <row r="202" spans="1:6" s="31" customFormat="1" ht="14.25" x14ac:dyDescent="0.2">
      <c r="B202" s="48" t="s">
        <v>407</v>
      </c>
      <c r="C202" s="54">
        <v>3</v>
      </c>
      <c r="D202" s="50">
        <v>1.44</v>
      </c>
      <c r="E202" s="34"/>
      <c r="F202" s="34"/>
    </row>
    <row r="203" spans="1:6" s="31" customFormat="1" ht="16.5" thickBot="1" x14ac:dyDescent="0.3">
      <c r="B203" s="55" t="s">
        <v>407</v>
      </c>
      <c r="C203" s="304">
        <v>4</v>
      </c>
      <c r="D203" s="57">
        <v>1.4350000000000001</v>
      </c>
      <c r="E203" s="34"/>
      <c r="F203" s="34"/>
    </row>
    <row r="204" spans="1:6" s="31" customFormat="1" ht="14.25" x14ac:dyDescent="0.2">
      <c r="A204" s="34"/>
      <c r="B204" s="34"/>
      <c r="C204" s="34"/>
      <c r="D204" s="34"/>
      <c r="E204" s="34"/>
      <c r="F204" s="34"/>
    </row>
    <row r="205" spans="1:6" s="31" customFormat="1" ht="14.25" x14ac:dyDescent="0.2">
      <c r="A205" s="34"/>
      <c r="E205" s="34"/>
      <c r="F205" s="34"/>
    </row>
    <row r="206" spans="1:6" s="31" customFormat="1" ht="14.25" x14ac:dyDescent="0.2">
      <c r="A206" s="34"/>
      <c r="B206" s="497" t="s">
        <v>347</v>
      </c>
      <c r="C206" s="497"/>
      <c r="D206" s="497"/>
      <c r="E206" s="34"/>
      <c r="F206" s="34"/>
    </row>
    <row r="207" spans="1:6" s="31" customFormat="1" ht="14.25" x14ac:dyDescent="0.2">
      <c r="A207" s="34"/>
      <c r="B207" s="307" t="s">
        <v>348</v>
      </c>
      <c r="C207" s="307" t="s">
        <v>351</v>
      </c>
      <c r="D207" s="307" t="s">
        <v>352</v>
      </c>
      <c r="E207" s="34"/>
      <c r="F207" s="34"/>
    </row>
    <row r="208" spans="1:6" s="31" customFormat="1" ht="14.25" x14ac:dyDescent="0.2">
      <c r="A208" s="34"/>
      <c r="B208" s="305" t="s">
        <v>363</v>
      </c>
      <c r="C208" s="305">
        <v>3</v>
      </c>
      <c r="D208" s="306" t="s">
        <v>353</v>
      </c>
      <c r="E208" s="34"/>
      <c r="F208" s="34"/>
    </row>
    <row r="209" spans="1:13" s="31" customFormat="1" ht="14.25" x14ac:dyDescent="0.2">
      <c r="A209" s="34"/>
      <c r="B209" s="305" t="s">
        <v>365</v>
      </c>
      <c r="C209" s="305">
        <v>4</v>
      </c>
      <c r="D209" s="306" t="s">
        <v>355</v>
      </c>
      <c r="E209" s="34"/>
      <c r="F209" s="34"/>
    </row>
    <row r="210" spans="1:13" s="31" customFormat="1" ht="14.25" x14ac:dyDescent="0.2">
      <c r="A210" s="34"/>
      <c r="B210" s="305" t="s">
        <v>367</v>
      </c>
      <c r="C210" s="305">
        <v>4</v>
      </c>
      <c r="D210" s="306" t="s">
        <v>353</v>
      </c>
      <c r="E210" s="34"/>
      <c r="F210" s="34"/>
    </row>
    <row r="211" spans="1:13" s="31" customFormat="1" ht="14.25" x14ac:dyDescent="0.2">
      <c r="A211" s="34"/>
      <c r="B211" s="305" t="s">
        <v>369</v>
      </c>
      <c r="C211" s="305">
        <v>4</v>
      </c>
      <c r="D211" s="306" t="s">
        <v>355</v>
      </c>
      <c r="E211" s="34"/>
      <c r="F211" s="34"/>
    </row>
    <row r="212" spans="1:13" s="31" customFormat="1" ht="14.25" x14ac:dyDescent="0.2">
      <c r="A212" s="34"/>
      <c r="B212" s="305" t="s">
        <v>371</v>
      </c>
      <c r="C212" s="305">
        <v>4</v>
      </c>
      <c r="D212" s="306" t="s">
        <v>353</v>
      </c>
      <c r="E212" s="34"/>
    </row>
    <row r="213" spans="1:13" s="31" customFormat="1" ht="14.25" x14ac:dyDescent="0.2">
      <c r="A213" s="34"/>
      <c r="B213" s="34"/>
      <c r="C213" s="34"/>
      <c r="D213" s="34"/>
      <c r="E213" s="34"/>
    </row>
    <row r="214" spans="1:13" s="31" customFormat="1" ht="14.25" x14ac:dyDescent="0.2">
      <c r="A214" s="34"/>
      <c r="B214" s="34"/>
      <c r="C214" s="34"/>
      <c r="D214" s="34"/>
      <c r="E214" s="34"/>
    </row>
    <row r="215" spans="1:13" s="31" customFormat="1" ht="14.25" x14ac:dyDescent="0.2">
      <c r="A215" s="34"/>
      <c r="B215" s="34"/>
      <c r="C215" s="34"/>
      <c r="D215" s="34"/>
      <c r="E215" s="34"/>
    </row>
    <row r="216" spans="1:13" s="31" customFormat="1" ht="14.25" x14ac:dyDescent="0.2">
      <c r="A216" s="34"/>
      <c r="B216" s="34"/>
      <c r="C216" s="34"/>
      <c r="D216" s="34"/>
      <c r="E216" s="34"/>
    </row>
    <row r="217" spans="1:13" x14ac:dyDescent="0.2">
      <c r="A217" s="22"/>
      <c r="B217" s="22"/>
      <c r="C217" s="22"/>
      <c r="D217" s="22"/>
      <c r="E217" s="22"/>
    </row>
    <row r="218" spans="1:13" ht="15.75" thickBot="1" x14ac:dyDescent="0.25">
      <c r="E218" s="22"/>
    </row>
    <row r="219" spans="1:13" ht="20.25" thickBot="1" x14ac:dyDescent="0.35">
      <c r="B219" s="485" t="s">
        <v>204</v>
      </c>
      <c r="C219" s="486"/>
      <c r="D219" s="487"/>
      <c r="E219" s="22"/>
    </row>
    <row r="220" spans="1:13" ht="17.25" thickBot="1" x14ac:dyDescent="0.3">
      <c r="B220" s="294" t="s">
        <v>323</v>
      </c>
      <c r="C220" s="298" t="s">
        <v>47</v>
      </c>
      <c r="D220" s="294" t="s">
        <v>65</v>
      </c>
      <c r="E220" s="93"/>
      <c r="F220" s="40" t="s">
        <v>19</v>
      </c>
      <c r="G220" s="41" t="s">
        <v>68</v>
      </c>
      <c r="H220" s="41" t="s">
        <v>69</v>
      </c>
      <c r="I220" s="149" t="s">
        <v>151</v>
      </c>
      <c r="J220" s="41" t="s">
        <v>70</v>
      </c>
      <c r="K220" s="17" t="s">
        <v>71</v>
      </c>
      <c r="L220" s="14" t="s">
        <v>455</v>
      </c>
      <c r="M220" s="14" t="s">
        <v>456</v>
      </c>
    </row>
    <row r="221" spans="1:13" s="31" customFormat="1" x14ac:dyDescent="0.25">
      <c r="B221" s="43" t="s">
        <v>399</v>
      </c>
      <c r="C221" s="231">
        <v>1</v>
      </c>
      <c r="D221" s="44">
        <v>1.4750000000000001</v>
      </c>
      <c r="E221" s="34"/>
      <c r="F221" s="39" t="str">
        <f>B221</f>
        <v>GS1P13 SCWRM-1</v>
      </c>
      <c r="G221" s="101">
        <f>MIN(D221:D226)</f>
        <v>1.47</v>
      </c>
      <c r="H221" s="101">
        <f>MAX(D221:D226)</f>
        <v>1.48</v>
      </c>
      <c r="I221" s="101">
        <f>AVERAGE(D221:D226)</f>
        <v>1.4766666666666668</v>
      </c>
      <c r="J221" s="101">
        <f>H221-G221</f>
        <v>1.0000000000000009E-2</v>
      </c>
      <c r="K221" s="97">
        <f>_xlfn.STDEV.P(D221:D226)</f>
        <v>3.7267799624996364E-3</v>
      </c>
      <c r="M221" s="31" t="s">
        <v>457</v>
      </c>
    </row>
    <row r="222" spans="1:13" s="31" customFormat="1" x14ac:dyDescent="0.25">
      <c r="B222" s="43" t="s">
        <v>399</v>
      </c>
      <c r="C222" s="49">
        <v>2</v>
      </c>
      <c r="D222" s="44">
        <v>1.48</v>
      </c>
      <c r="E222" s="34"/>
      <c r="F222" s="37" t="str">
        <f>B227</f>
        <v>GS1P1234 sCWR-8</v>
      </c>
      <c r="G222" s="73">
        <f>MIN(D227:D229)</f>
        <v>1.46</v>
      </c>
      <c r="H222" s="73">
        <f>MAX(D227:D229)</f>
        <v>1.4650000000000001</v>
      </c>
      <c r="I222" s="73">
        <f>AVERAGE(D227:D229)</f>
        <v>1.4616666666666667</v>
      </c>
      <c r="J222" s="73">
        <f>H222-G222</f>
        <v>5.0000000000001155E-3</v>
      </c>
      <c r="K222" s="98">
        <f>_xlfn.STDEV.P(D227:D229)</f>
        <v>2.3570226039552129E-3</v>
      </c>
      <c r="M222" s="31" t="s">
        <v>457</v>
      </c>
    </row>
    <row r="223" spans="1:13" s="31" customFormat="1" x14ac:dyDescent="0.25">
      <c r="B223" s="43" t="s">
        <v>399</v>
      </c>
      <c r="C223" s="49">
        <v>3</v>
      </c>
      <c r="D223" s="44">
        <v>1.48</v>
      </c>
      <c r="E223" s="34"/>
      <c r="F223" s="37" t="str">
        <f>B230</f>
        <v>GS1P13 SCWR-1</v>
      </c>
      <c r="G223" s="73">
        <f>MIN(D230:D235)</f>
        <v>1.4750000000000001</v>
      </c>
      <c r="H223" s="73">
        <f>MAX(D230:D235)</f>
        <v>1.48</v>
      </c>
      <c r="I223" s="73">
        <f>AVERAGE(D230:D235)</f>
        <v>1.4783333333333335</v>
      </c>
      <c r="J223" s="73">
        <f>H223-G223</f>
        <v>4.9999999999998934E-3</v>
      </c>
      <c r="K223" s="98">
        <f>_xlfn.STDEV.P(D230:D235)</f>
        <v>2.357022603955108E-3</v>
      </c>
      <c r="M223" s="31" t="s">
        <v>457</v>
      </c>
    </row>
    <row r="224" spans="1:13" s="31" customFormat="1" ht="15.75" thickBot="1" x14ac:dyDescent="0.3">
      <c r="B224" s="43" t="s">
        <v>399</v>
      </c>
      <c r="C224" s="49">
        <v>4</v>
      </c>
      <c r="D224" s="44">
        <v>1.48</v>
      </c>
      <c r="E224" s="34"/>
      <c r="F224" s="38" t="str">
        <f>B236</f>
        <v>GS1P3 LCWR-3</v>
      </c>
      <c r="G224" s="99">
        <f>MIN(D236:D239)</f>
        <v>1.46</v>
      </c>
      <c r="H224" s="99">
        <f>MAX(D236:D239)</f>
        <v>1.4650000000000001</v>
      </c>
      <c r="I224" s="99">
        <f>AVERAGE(D236:D239)</f>
        <v>1.4612499999999999</v>
      </c>
      <c r="J224" s="99">
        <f>H224-G224</f>
        <v>5.0000000000001155E-3</v>
      </c>
      <c r="K224" s="100">
        <f>_xlfn.STDEV.P(D236:D239)</f>
        <v>2.1650635094611465E-3</v>
      </c>
      <c r="M224" s="31" t="s">
        <v>457</v>
      </c>
    </row>
    <row r="225" spans="2:12" s="31" customFormat="1" ht="14.25" x14ac:dyDescent="0.2">
      <c r="B225" s="43" t="s">
        <v>399</v>
      </c>
      <c r="C225" s="49">
        <v>5</v>
      </c>
      <c r="D225" s="44">
        <v>1.47</v>
      </c>
      <c r="E225" s="34"/>
      <c r="F225" s="36" t="s">
        <v>458</v>
      </c>
      <c r="G225" s="34" t="s">
        <v>459</v>
      </c>
      <c r="H225" s="34" t="s">
        <v>460</v>
      </c>
      <c r="I225" s="34"/>
      <c r="J225" s="34">
        <v>40</v>
      </c>
    </row>
    <row r="226" spans="2:12" s="31" customFormat="1" x14ac:dyDescent="0.25">
      <c r="B226" s="45" t="s">
        <v>399</v>
      </c>
      <c r="C226" s="52">
        <v>6</v>
      </c>
      <c r="D226" s="46">
        <v>1.4750000000000001</v>
      </c>
      <c r="E226" s="34"/>
      <c r="G226" s="94"/>
      <c r="H226" s="30"/>
      <c r="I226" s="95"/>
      <c r="J226" s="95"/>
      <c r="K226" s="95"/>
      <c r="L226" s="95"/>
    </row>
    <row r="227" spans="2:12" s="31" customFormat="1" x14ac:dyDescent="0.25">
      <c r="B227" s="43" t="s">
        <v>400</v>
      </c>
      <c r="C227" s="49">
        <v>7</v>
      </c>
      <c r="D227" s="44">
        <v>1.46</v>
      </c>
      <c r="E227" s="34"/>
      <c r="G227" s="94"/>
      <c r="H227" s="30"/>
      <c r="I227" s="95"/>
      <c r="J227" s="95"/>
      <c r="K227" s="95"/>
      <c r="L227" s="95"/>
    </row>
    <row r="228" spans="2:12" s="31" customFormat="1" ht="14.25" x14ac:dyDescent="0.2">
      <c r="B228" s="43" t="s">
        <v>400</v>
      </c>
      <c r="C228" s="49">
        <v>8</v>
      </c>
      <c r="D228" s="44">
        <v>1.46</v>
      </c>
      <c r="E228" s="34"/>
    </row>
    <row r="229" spans="2:12" s="31" customFormat="1" ht="14.25" x14ac:dyDescent="0.2">
      <c r="B229" s="51" t="s">
        <v>400</v>
      </c>
      <c r="C229" s="52">
        <v>9</v>
      </c>
      <c r="D229" s="53">
        <v>1.4650000000000001</v>
      </c>
      <c r="E229" s="34"/>
    </row>
    <row r="230" spans="2:12" s="31" customFormat="1" ht="14.25" x14ac:dyDescent="0.2">
      <c r="B230" s="43" t="s">
        <v>401</v>
      </c>
      <c r="C230" s="49">
        <v>10</v>
      </c>
      <c r="D230" s="44">
        <v>1.4750000000000001</v>
      </c>
      <c r="E230" s="34"/>
    </row>
    <row r="231" spans="2:12" s="31" customFormat="1" ht="14.25" x14ac:dyDescent="0.2">
      <c r="B231" s="43" t="s">
        <v>401</v>
      </c>
      <c r="C231" s="49">
        <v>11</v>
      </c>
      <c r="D231" s="44">
        <v>1.48</v>
      </c>
      <c r="E231" s="34"/>
    </row>
    <row r="232" spans="2:12" s="31" customFormat="1" ht="14.25" x14ac:dyDescent="0.2">
      <c r="B232" s="43" t="s">
        <v>401</v>
      </c>
      <c r="C232" s="49">
        <v>12</v>
      </c>
      <c r="D232" s="44">
        <v>1.48</v>
      </c>
    </row>
    <row r="233" spans="2:12" s="31" customFormat="1" ht="14.25" x14ac:dyDescent="0.2">
      <c r="B233" s="43" t="s">
        <v>401</v>
      </c>
      <c r="C233" s="49">
        <v>13</v>
      </c>
      <c r="D233" s="44">
        <v>1.48</v>
      </c>
    </row>
    <row r="234" spans="2:12" s="31" customFormat="1" ht="14.25" x14ac:dyDescent="0.2">
      <c r="B234" s="43" t="s">
        <v>401</v>
      </c>
      <c r="C234" s="49">
        <v>14</v>
      </c>
      <c r="D234" s="44">
        <v>1.48</v>
      </c>
    </row>
    <row r="235" spans="2:12" s="31" customFormat="1" ht="14.25" x14ac:dyDescent="0.2">
      <c r="B235" s="51" t="s">
        <v>401</v>
      </c>
      <c r="C235" s="52">
        <v>15</v>
      </c>
      <c r="D235" s="46">
        <v>1.4750000000000001</v>
      </c>
    </row>
    <row r="236" spans="2:12" s="31" customFormat="1" ht="14.25" x14ac:dyDescent="0.2">
      <c r="B236" s="48" t="s">
        <v>402</v>
      </c>
      <c r="C236" s="49">
        <v>16</v>
      </c>
      <c r="D236" s="44">
        <v>1.4650000000000001</v>
      </c>
    </row>
    <row r="237" spans="2:12" s="31" customFormat="1" ht="14.25" x14ac:dyDescent="0.2">
      <c r="B237" s="48" t="s">
        <v>402</v>
      </c>
      <c r="C237" s="49">
        <v>17</v>
      </c>
      <c r="D237" s="44">
        <v>1.46</v>
      </c>
    </row>
    <row r="238" spans="2:12" s="31" customFormat="1" ht="14.25" x14ac:dyDescent="0.2">
      <c r="B238" s="48" t="s">
        <v>402</v>
      </c>
      <c r="C238" s="49">
        <v>18</v>
      </c>
      <c r="D238" s="44">
        <v>1.46</v>
      </c>
    </row>
    <row r="239" spans="2:12" s="31" customFormat="1" thickBot="1" x14ac:dyDescent="0.25">
      <c r="B239" s="55" t="s">
        <v>402</v>
      </c>
      <c r="C239" s="56">
        <v>19</v>
      </c>
      <c r="D239" s="47">
        <v>1.46</v>
      </c>
    </row>
    <row r="240" spans="2:12" s="31" customFormat="1" x14ac:dyDescent="0.2">
      <c r="B240" s="34"/>
      <c r="C240" s="34"/>
      <c r="D240" s="34"/>
      <c r="G240" s="14"/>
      <c r="H240" s="14"/>
      <c r="I240" s="14"/>
      <c r="J240" s="14"/>
      <c r="K240" s="14"/>
      <c r="L240" s="14"/>
    </row>
    <row r="241" spans="2:12" s="31" customFormat="1" x14ac:dyDescent="0.2">
      <c r="B241" s="34"/>
      <c r="C241" s="34"/>
      <c r="D241" s="34"/>
      <c r="G241" s="14"/>
      <c r="H241" s="14"/>
      <c r="I241" s="14"/>
      <c r="J241" s="14"/>
      <c r="K241" s="14"/>
      <c r="L241" s="14"/>
    </row>
    <row r="242" spans="2:12" s="31" customFormat="1" x14ac:dyDescent="0.2">
      <c r="B242" s="34"/>
      <c r="C242" s="34"/>
      <c r="D242" s="34"/>
      <c r="G242" s="14"/>
      <c r="H242" s="14"/>
      <c r="I242" s="14"/>
      <c r="J242" s="14"/>
      <c r="K242" s="14"/>
      <c r="L242" s="14"/>
    </row>
    <row r="243" spans="2:12" x14ac:dyDescent="0.2">
      <c r="B243" s="34"/>
      <c r="C243" s="34"/>
      <c r="D243" s="34"/>
    </row>
    <row r="244" spans="2:12" x14ac:dyDescent="0.2">
      <c r="B244" s="34"/>
      <c r="C244" s="34"/>
      <c r="D244" s="34"/>
    </row>
    <row r="245" spans="2:12" x14ac:dyDescent="0.2">
      <c r="B245" s="34"/>
      <c r="C245" s="34"/>
      <c r="D245" s="34"/>
    </row>
    <row r="246" spans="2:12" x14ac:dyDescent="0.2">
      <c r="B246" s="34"/>
      <c r="C246" s="34"/>
      <c r="D246" s="34"/>
    </row>
    <row r="247" spans="2:12" x14ac:dyDescent="0.2">
      <c r="B247" s="34"/>
      <c r="C247" s="34"/>
      <c r="D247" s="34"/>
    </row>
    <row r="248" spans="2:12" x14ac:dyDescent="0.2">
      <c r="B248" s="34"/>
      <c r="C248" s="34"/>
      <c r="D248" s="34"/>
    </row>
    <row r="249" spans="2:12" x14ac:dyDescent="0.2">
      <c r="B249" s="34"/>
      <c r="C249" s="34"/>
      <c r="D249" s="34"/>
    </row>
    <row r="250" spans="2:12" x14ac:dyDescent="0.2">
      <c r="B250" s="34"/>
      <c r="C250" s="34"/>
      <c r="D250" s="34"/>
    </row>
    <row r="251" spans="2:12" x14ac:dyDescent="0.2">
      <c r="B251" s="34"/>
      <c r="C251" s="34"/>
      <c r="D251" s="34"/>
    </row>
    <row r="252" spans="2:12" x14ac:dyDescent="0.2">
      <c r="B252" s="34"/>
      <c r="C252" s="34"/>
      <c r="D252" s="34"/>
    </row>
  </sheetData>
  <mergeCells count="48">
    <mergeCell ref="B219:D219"/>
    <mergeCell ref="B91:E91"/>
    <mergeCell ref="L91:Q91"/>
    <mergeCell ref="L92:L93"/>
    <mergeCell ref="M92:Q92"/>
    <mergeCell ref="B119:C119"/>
    <mergeCell ref="B183:D183"/>
    <mergeCell ref="B206:D206"/>
    <mergeCell ref="B68:D68"/>
    <mergeCell ref="D34:E34"/>
    <mergeCell ref="D35:E35"/>
    <mergeCell ref="D36:E36"/>
    <mergeCell ref="D37:E37"/>
    <mergeCell ref="D38:E38"/>
    <mergeCell ref="D39:E39"/>
    <mergeCell ref="C40:E40"/>
    <mergeCell ref="C41:E41"/>
    <mergeCell ref="D42:E42"/>
    <mergeCell ref="D43:E43"/>
    <mergeCell ref="B45:C45"/>
    <mergeCell ref="D33:E33"/>
    <mergeCell ref="D19:E19"/>
    <mergeCell ref="D20:E20"/>
    <mergeCell ref="D21:E21"/>
    <mergeCell ref="D22:E22"/>
    <mergeCell ref="D23:E23"/>
    <mergeCell ref="D28:E28"/>
    <mergeCell ref="D29:E29"/>
    <mergeCell ref="D30:E30"/>
    <mergeCell ref="D31:E31"/>
    <mergeCell ref="D32:E32"/>
    <mergeCell ref="M23:O28"/>
    <mergeCell ref="D24:E24"/>
    <mergeCell ref="D25:E25"/>
    <mergeCell ref="D26:E26"/>
    <mergeCell ref="D27:E27"/>
    <mergeCell ref="D18:E18"/>
    <mergeCell ref="C2:G2"/>
    <mergeCell ref="C3:G3"/>
    <mergeCell ref="C8:E8"/>
    <mergeCell ref="C9:D9"/>
    <mergeCell ref="C10:D10"/>
    <mergeCell ref="C11:D11"/>
    <mergeCell ref="C12:D12"/>
    <mergeCell ref="C13:D13"/>
    <mergeCell ref="C14:D14"/>
    <mergeCell ref="C15:D15"/>
    <mergeCell ref="C16:D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Parts SN</vt:lpstr>
      <vt:lpstr>Conventions</vt:lpstr>
      <vt:lpstr>Half Pad 1</vt:lpstr>
      <vt:lpstr>Half Pad 2</vt:lpstr>
      <vt:lpstr>Half Pad 3</vt:lpstr>
      <vt:lpstr>Half Pad 4</vt:lpstr>
      <vt:lpstr>Half Strip 1</vt:lpstr>
      <vt:lpstr>Half Strip 2</vt:lpstr>
      <vt:lpstr>Half Strip 3</vt:lpstr>
      <vt:lpstr>Half Strip 4</vt:lpstr>
      <vt:lpstr>Gas Volume 1</vt:lpstr>
      <vt:lpstr>Gas Volume 2</vt:lpstr>
      <vt:lpstr>Gas Volume 3</vt:lpstr>
      <vt:lpstr>Gas Volume 4</vt:lpstr>
      <vt:lpstr>Doublet 12</vt:lpstr>
      <vt:lpstr>Doublet 34</vt:lpstr>
      <vt:lpstr>Quadruplet</vt:lpstr>
    </vt:vector>
  </TitlesOfParts>
  <Company>McGill University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Benoit Lefebvre</dc:creator>
  <cp:lastModifiedBy>Rimsky</cp:lastModifiedBy>
  <dcterms:created xsi:type="dcterms:W3CDTF">2015-10-14T18:55:10Z</dcterms:created>
  <dcterms:modified xsi:type="dcterms:W3CDTF">2016-06-01T03:50:36Z</dcterms:modified>
</cp:coreProperties>
</file>